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ISBSADMIN\Desktop\MIT Class\"/>
    </mc:Choice>
  </mc:AlternateContent>
  <xr:revisionPtr revIDLastSave="0" documentId="13_ncr:1_{8278BF10-6E39-4C5D-BD28-8F3D11BB06A0}" xr6:coauthVersionLast="47" xr6:coauthVersionMax="47" xr10:uidLastSave="{00000000-0000-0000-0000-000000000000}"/>
  <bookViews>
    <workbookView xWindow="-108" yWindow="-108" windowWidth="23256" windowHeight="12456" firstSheet="15" activeTab="16" xr2:uid="{00000000-000D-0000-FFFF-FFFF00000000}"/>
  </bookViews>
  <sheets>
    <sheet name="Editing " sheetId="1" r:id="rId1"/>
    <sheet name="Formatting" sheetId="2" r:id="rId2"/>
    <sheet name="Relative Reference" sheetId="3" r:id="rId3"/>
    <sheet name="Absolute Reference" sheetId="4" r:id="rId4"/>
    <sheet name="Mixed Refernce" sheetId="5" r:id="rId5"/>
    <sheet name="Speak Cell" sheetId="6" r:id="rId6"/>
    <sheet name="Text to column" sheetId="7" r:id="rId7"/>
    <sheet name="Copying and Filling" sheetId="8" r:id="rId8"/>
    <sheet name="Fill Series" sheetId="15" r:id="rId9"/>
    <sheet name="Advance Fill" sheetId="17" r:id="rId10"/>
    <sheet name="Flash Fill" sheetId="16" r:id="rId11"/>
    <sheet name="Logical Test" sheetId="18" r:id="rId12"/>
    <sheet name="If" sheetId="19" r:id="rId13"/>
    <sheet name="Nested If" sheetId="20" r:id="rId14"/>
    <sheet name="Not" sheetId="21" r:id="rId15"/>
    <sheet name="If error" sheetId="22" r:id="rId16"/>
    <sheet name="Sum Functions" sheetId="23" r:id="rId17"/>
    <sheet name="Text Function1" sheetId="26" r:id="rId18"/>
    <sheet name="Text Function2" sheetId="25" r:id="rId19"/>
    <sheet name="Text Function3" sheetId="24" r:id="rId20"/>
  </sheets>
  <definedNames>
    <definedName name="_xlnm._FilterDatabase" localSheetId="16" hidden="1">'Sum Functions'!$A$1:$F$34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24" l="1"/>
  <c r="B37" i="24"/>
  <c r="B36" i="24"/>
  <c r="B35" i="24"/>
  <c r="B34" i="24"/>
  <c r="F29" i="24"/>
  <c r="D29" i="24"/>
  <c r="B29" i="24"/>
  <c r="F28" i="24"/>
  <c r="D28" i="24"/>
  <c r="B28" i="24"/>
  <c r="F27" i="24"/>
  <c r="D27" i="24"/>
  <c r="B27" i="24"/>
  <c r="F26" i="24"/>
  <c r="D26" i="24"/>
  <c r="B26" i="24"/>
  <c r="C4" i="25"/>
  <c r="C3" i="25"/>
  <c r="C2" i="25"/>
  <c r="C34" i="26"/>
  <c r="B34" i="26"/>
  <c r="C33" i="26"/>
  <c r="B33" i="26"/>
  <c r="C32" i="26"/>
  <c r="B32" i="26"/>
  <c r="C31" i="26"/>
  <c r="B31" i="26"/>
  <c r="C30" i="26"/>
  <c r="B30" i="26"/>
  <c r="C29" i="26"/>
  <c r="B29" i="26"/>
  <c r="D28" i="26"/>
  <c r="C28" i="26"/>
  <c r="B28" i="26"/>
  <c r="D27" i="26"/>
  <c r="C27" i="26"/>
  <c r="B27" i="26"/>
  <c r="D26" i="26"/>
  <c r="C26" i="26"/>
  <c r="B26" i="26"/>
  <c r="D25" i="26"/>
  <c r="C25" i="26"/>
  <c r="B25" i="26"/>
  <c r="C23" i="26"/>
  <c r="D11" i="26"/>
  <c r="C11" i="26"/>
  <c r="B11" i="26"/>
  <c r="D10" i="26"/>
  <c r="C10" i="26"/>
  <c r="B10" i="26"/>
  <c r="D9" i="26"/>
  <c r="C9" i="26"/>
  <c r="B9" i="26"/>
  <c r="D8" i="26"/>
  <c r="C8" i="26"/>
  <c r="B8" i="26"/>
  <c r="D7" i="26"/>
  <c r="C7" i="26"/>
  <c r="B7" i="26"/>
  <c r="D6" i="26"/>
  <c r="C6" i="26"/>
  <c r="B6" i="26"/>
  <c r="D5" i="26"/>
  <c r="C5" i="26"/>
  <c r="B5" i="26"/>
  <c r="D4" i="26"/>
  <c r="C4" i="26"/>
  <c r="B4" i="26"/>
  <c r="D3" i="26"/>
  <c r="C3" i="26"/>
  <c r="B3" i="26"/>
  <c r="D2" i="26"/>
  <c r="C2" i="26"/>
  <c r="B2" i="26"/>
  <c r="E34" i="23"/>
  <c r="C34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I19" i="23"/>
  <c r="F19" i="23"/>
  <c r="F18" i="23"/>
  <c r="F17" i="23"/>
  <c r="F16" i="23"/>
  <c r="F15" i="23"/>
  <c r="F14" i="23"/>
  <c r="F13" i="23"/>
  <c r="F12" i="23"/>
  <c r="O11" i="23"/>
  <c r="M11" i="23"/>
  <c r="L11" i="23"/>
  <c r="F11" i="23"/>
  <c r="F10" i="23"/>
  <c r="F9" i="23"/>
  <c r="F8" i="23"/>
  <c r="F7" i="23"/>
  <c r="F6" i="23"/>
  <c r="F5" i="23"/>
  <c r="F4" i="23"/>
  <c r="F3" i="23"/>
  <c r="F2" i="23"/>
  <c r="G13" i="22"/>
  <c r="G12" i="22"/>
  <c r="G11" i="22"/>
  <c r="G10" i="22"/>
  <c r="G9" i="22"/>
  <c r="F5" i="21"/>
  <c r="F4" i="21"/>
  <c r="J16" i="20"/>
  <c r="I16" i="20"/>
  <c r="J15" i="20"/>
  <c r="I15" i="20"/>
  <c r="J14" i="20"/>
  <c r="I14" i="20"/>
  <c r="J13" i="20"/>
  <c r="I13" i="20"/>
  <c r="J12" i="20"/>
  <c r="I12" i="20"/>
  <c r="J11" i="20"/>
  <c r="I11" i="20"/>
  <c r="J10" i="20"/>
  <c r="I10" i="20"/>
  <c r="J9" i="20"/>
  <c r="I9" i="20"/>
  <c r="J8" i="20"/>
  <c r="I8" i="20"/>
  <c r="J7" i="20"/>
  <c r="I7" i="20"/>
  <c r="J6" i="20"/>
  <c r="I6" i="20"/>
  <c r="C14" i="19"/>
  <c r="C13" i="19"/>
  <c r="C12" i="19"/>
  <c r="C11" i="19"/>
  <c r="C10" i="19"/>
  <c r="C9" i="19"/>
  <c r="C8" i="19"/>
  <c r="I6" i="19"/>
  <c r="I8" i="18"/>
  <c r="E8" i="18"/>
  <c r="I7" i="18"/>
  <c r="E7" i="18"/>
  <c r="I6" i="18"/>
  <c r="E6" i="18"/>
  <c r="I5" i="18"/>
  <c r="E5" i="18"/>
  <c r="I4" i="18"/>
  <c r="E4" i="18"/>
  <c r="I3" i="18"/>
  <c r="E3" i="18"/>
  <c r="M3" i="23" l="1"/>
  <c r="K3" i="23"/>
  <c r="F32" i="23"/>
</calcChain>
</file>

<file path=xl/sharedStrings.xml><?xml version="1.0" encoding="utf-8"?>
<sst xmlns="http://schemas.openxmlformats.org/spreadsheetml/2006/main" count="405" uniqueCount="288">
  <si>
    <t>Monday</t>
  </si>
  <si>
    <t>Tuesday</t>
  </si>
  <si>
    <t>Wednesday</t>
  </si>
  <si>
    <t>Thursday</t>
  </si>
  <si>
    <t>Friday</t>
  </si>
  <si>
    <t>Saturday</t>
  </si>
  <si>
    <t>Sunday</t>
  </si>
  <si>
    <t xml:space="preserve">Font </t>
  </si>
  <si>
    <t>Alignment</t>
  </si>
  <si>
    <t xml:space="preserve">Number </t>
  </si>
  <si>
    <t>Bold</t>
  </si>
  <si>
    <t>Italic</t>
  </si>
  <si>
    <t>Underline</t>
  </si>
  <si>
    <t>Border</t>
  </si>
  <si>
    <t>Text</t>
  </si>
  <si>
    <t xml:space="preserve">Background Colour </t>
  </si>
  <si>
    <t>Date</t>
  </si>
  <si>
    <t>Font colour</t>
  </si>
  <si>
    <t>Font Type1</t>
  </si>
  <si>
    <t>Font Type2</t>
  </si>
  <si>
    <t>Font Type3</t>
  </si>
  <si>
    <t>Font Type4</t>
  </si>
  <si>
    <t>Currency</t>
  </si>
  <si>
    <t>Month</t>
  </si>
  <si>
    <t>Total Revenue</t>
  </si>
  <si>
    <t>Total Expenses</t>
  </si>
  <si>
    <t>Net Income</t>
  </si>
  <si>
    <t>Jan</t>
  </si>
  <si>
    <t>Feb</t>
  </si>
  <si>
    <t>Mar</t>
  </si>
  <si>
    <t>Apr</t>
  </si>
  <si>
    <t>May</t>
  </si>
  <si>
    <t>Jun</t>
  </si>
  <si>
    <t>Jul</t>
  </si>
  <si>
    <t>Name</t>
  </si>
  <si>
    <t>Marks out of 100</t>
  </si>
  <si>
    <t>Percentage</t>
  </si>
  <si>
    <t>Max Score</t>
  </si>
  <si>
    <t>Mohan</t>
  </si>
  <si>
    <t>Dipesh</t>
  </si>
  <si>
    <t>Jitendera</t>
  </si>
  <si>
    <t>Sachin</t>
  </si>
  <si>
    <t>Harsh</t>
  </si>
  <si>
    <t>Aditya</t>
  </si>
  <si>
    <t>Harry</t>
  </si>
  <si>
    <t>Sanjay</t>
  </si>
  <si>
    <t>Robert</t>
  </si>
  <si>
    <t>Multiplication Table</t>
  </si>
  <si>
    <t>Column Header</t>
  </si>
  <si>
    <t>Row Header</t>
  </si>
  <si>
    <t>Boot Camp</t>
  </si>
  <si>
    <t>MIT</t>
  </si>
  <si>
    <t>Prduct</t>
  </si>
  <si>
    <t>Price</t>
  </si>
  <si>
    <t>Pen</t>
  </si>
  <si>
    <t>Pencil</t>
  </si>
  <si>
    <t>Mouse</t>
  </si>
  <si>
    <t>Key Board</t>
  </si>
  <si>
    <t>Mobile</t>
  </si>
  <si>
    <t>TV</t>
  </si>
  <si>
    <t>Chair</t>
  </si>
  <si>
    <t>Dipesh Kawle</t>
  </si>
  <si>
    <t>Jitendrra Patil</t>
  </si>
  <si>
    <t>Sachin More</t>
  </si>
  <si>
    <t>Aditya Sinha</t>
  </si>
  <si>
    <t>Shreyas Kumar</t>
  </si>
  <si>
    <t>Harsh Mohite</t>
  </si>
  <si>
    <t>Harshal Gajibe</t>
  </si>
  <si>
    <t>Dipesh$Kawle</t>
  </si>
  <si>
    <t>Jitendrra$Patil</t>
  </si>
  <si>
    <t>Sachin$More</t>
  </si>
  <si>
    <t>Aditya$Sinha</t>
  </si>
  <si>
    <t>Shreyas$Kumar</t>
  </si>
  <si>
    <t>Harsh$Mohite</t>
  </si>
  <si>
    <t>Harshal$Gajibe</t>
  </si>
  <si>
    <t>DipeshKawle@Mit.com</t>
  </si>
  <si>
    <t>JitendrraPatil@Mit.com</t>
  </si>
  <si>
    <t>SachinMore@Mit.com</t>
  </si>
  <si>
    <t>AdityaSinha@Mit.com</t>
  </si>
  <si>
    <t>ShreyasKumar@Mit.com</t>
  </si>
  <si>
    <t>HarshMohite@Mit.com</t>
  </si>
  <si>
    <t>HarshalGajibe@Mit.com</t>
  </si>
  <si>
    <t>Price 1</t>
  </si>
  <si>
    <t>Price2</t>
  </si>
  <si>
    <t>Product Name</t>
  </si>
  <si>
    <t>INR</t>
  </si>
  <si>
    <t>USD</t>
  </si>
  <si>
    <t>Chanakya</t>
  </si>
  <si>
    <t>Ball Pen</t>
  </si>
  <si>
    <t>Gel Pen</t>
  </si>
  <si>
    <t>Ink Pen</t>
  </si>
  <si>
    <t>Instrument Box</t>
  </si>
  <si>
    <t>Color Box</t>
  </si>
  <si>
    <t>Mon</t>
  </si>
  <si>
    <t>Tue</t>
  </si>
  <si>
    <t>Wed</t>
  </si>
  <si>
    <t>Thu</t>
  </si>
  <si>
    <t>Fri</t>
  </si>
  <si>
    <t>Sat</t>
  </si>
  <si>
    <t>Sun</t>
  </si>
  <si>
    <t>India</t>
  </si>
  <si>
    <t>Product Id</t>
  </si>
  <si>
    <t>First 3 digit</t>
  </si>
  <si>
    <t>Last Four Digit</t>
  </si>
  <si>
    <t>Middle Four Digit</t>
  </si>
  <si>
    <t>OFF-AR-10001662</t>
  </si>
  <si>
    <t>OFF-AR-10002399</t>
  </si>
  <si>
    <t>OFF-BI-10004632</t>
  </si>
  <si>
    <t>OFF-FA-10001883</t>
  </si>
  <si>
    <t>OFF-PA-10000955</t>
  </si>
  <si>
    <t>OFF-PA-10002005</t>
  </si>
  <si>
    <t>TEC-PH-10004539</t>
  </si>
  <si>
    <t>TEC-PH-10004977</t>
  </si>
  <si>
    <t>FUR-FU-10004864</t>
  </si>
  <si>
    <t>OFF-BI-10003708</t>
  </si>
  <si>
    <t>OFF-AR-10004078</t>
  </si>
  <si>
    <t>TEC-AC-10001266</t>
  </si>
  <si>
    <t>Surname</t>
  </si>
  <si>
    <t xml:space="preserve">Chanakya </t>
  </si>
  <si>
    <t>Kumar</t>
  </si>
  <si>
    <t xml:space="preserve">Dipesh </t>
  </si>
  <si>
    <t>Kawale</t>
  </si>
  <si>
    <t>More</t>
  </si>
  <si>
    <t>Shirin</t>
  </si>
  <si>
    <t>Series1</t>
  </si>
  <si>
    <t>Series2</t>
  </si>
  <si>
    <t>Logical Formula</t>
  </si>
  <si>
    <t>Comparative Operator</t>
  </si>
  <si>
    <t>=</t>
  </si>
  <si>
    <t>Equal To</t>
  </si>
  <si>
    <t>&lt;&gt;</t>
  </si>
  <si>
    <t>Not equal to</t>
  </si>
  <si>
    <t>&gt;</t>
  </si>
  <si>
    <t>Greater Than</t>
  </si>
  <si>
    <t>&lt;</t>
  </si>
  <si>
    <t>Less Than</t>
  </si>
  <si>
    <t>&gt;=</t>
  </si>
  <si>
    <t>Greater Than or equal to</t>
  </si>
  <si>
    <t>&lt;=</t>
  </si>
  <si>
    <t>Less Than or equal to</t>
  </si>
  <si>
    <t>Pass</t>
  </si>
  <si>
    <t>Marks1</t>
  </si>
  <si>
    <t>Marks 2</t>
  </si>
  <si>
    <t>Fail</t>
  </si>
  <si>
    <t>Ans As</t>
  </si>
  <si>
    <t>Formula</t>
  </si>
  <si>
    <t>True, False</t>
  </si>
  <si>
    <t>1, 0</t>
  </si>
  <si>
    <t>Pass, Fail</t>
  </si>
  <si>
    <t>PASS, FAIL</t>
  </si>
  <si>
    <t>YES, NO</t>
  </si>
  <si>
    <t>B3+C3, 0</t>
  </si>
  <si>
    <t>Today (), Today ()+10</t>
  </si>
  <si>
    <t>Nested If</t>
  </si>
  <si>
    <t>And If</t>
  </si>
  <si>
    <t>Student Name</t>
  </si>
  <si>
    <t>Marks</t>
  </si>
  <si>
    <t>Result</t>
  </si>
  <si>
    <t>&lt;45</t>
  </si>
  <si>
    <t>Akshay</t>
  </si>
  <si>
    <t>&gt;=45</t>
  </si>
  <si>
    <t>Samir</t>
  </si>
  <si>
    <t>&gt;= 60</t>
  </si>
  <si>
    <t>First Class</t>
  </si>
  <si>
    <t>Sameeta</t>
  </si>
  <si>
    <t>&gt;=75</t>
  </si>
  <si>
    <t>Distinction</t>
  </si>
  <si>
    <t>Deepak</t>
  </si>
  <si>
    <t>Mamta</t>
  </si>
  <si>
    <t>Rahul</t>
  </si>
  <si>
    <t>Yamni</t>
  </si>
  <si>
    <t>Ramesh</t>
  </si>
  <si>
    <t>Madhav</t>
  </si>
  <si>
    <t>Sushmita</t>
  </si>
  <si>
    <t>Prashant</t>
  </si>
  <si>
    <t>Data</t>
  </si>
  <si>
    <t>Not Function</t>
  </si>
  <si>
    <t>Error Funtion</t>
  </si>
  <si>
    <t>S.No</t>
  </si>
  <si>
    <t>Item</t>
  </si>
  <si>
    <t>Company</t>
  </si>
  <si>
    <t>Rate</t>
  </si>
  <si>
    <t>Qty</t>
  </si>
  <si>
    <t>Total</t>
  </si>
  <si>
    <t>CD</t>
  </si>
  <si>
    <t>Writex</t>
  </si>
  <si>
    <t>Product Total</t>
  </si>
  <si>
    <t>Companywise Total</t>
  </si>
  <si>
    <t>RAM</t>
  </si>
  <si>
    <t>Kingston</t>
  </si>
  <si>
    <t>LG</t>
  </si>
  <si>
    <t>Monitor</t>
  </si>
  <si>
    <t>MONITOR</t>
  </si>
  <si>
    <t>DVD</t>
  </si>
  <si>
    <t>Samsung</t>
  </si>
  <si>
    <t>Tips</t>
  </si>
  <si>
    <t>MOUSE</t>
  </si>
  <si>
    <t>Quantam</t>
  </si>
  <si>
    <t>If QTY</t>
  </si>
  <si>
    <t>Product Count</t>
  </si>
  <si>
    <t>Companywise Total Count</t>
  </si>
  <si>
    <t>AOC</t>
  </si>
  <si>
    <t>&gt;=5</t>
  </si>
  <si>
    <t>Intex</t>
  </si>
  <si>
    <t>Grand Total</t>
  </si>
  <si>
    <t>FIRST NAME</t>
  </si>
  <si>
    <t xml:space="preserve">UPPER </t>
  </si>
  <si>
    <t>LOWER</t>
  </si>
  <si>
    <t>PROPER</t>
  </si>
  <si>
    <t>amit saxena</t>
  </si>
  <si>
    <t>sumit kushwaha</t>
  </si>
  <si>
    <t>kunal goswami</t>
  </si>
  <si>
    <t>kanika mathur</t>
  </si>
  <si>
    <t>komal arora</t>
  </si>
  <si>
    <t>mohammad kamil</t>
  </si>
  <si>
    <t>kishore chandra</t>
  </si>
  <si>
    <t>kamesh kaushik</t>
  </si>
  <si>
    <t>manohar prajapati</t>
  </si>
  <si>
    <t>mayank vishwakarma</t>
  </si>
  <si>
    <t>LEFT</t>
  </si>
  <si>
    <t>RIGHT</t>
  </si>
  <si>
    <t>MID</t>
  </si>
  <si>
    <t>TRIM</t>
  </si>
  <si>
    <t>LEN</t>
  </si>
  <si>
    <t>CONCATENATE</t>
  </si>
  <si>
    <t xml:space="preserve">   amit   saxena  </t>
  </si>
  <si>
    <t>Amit</t>
  </si>
  <si>
    <t>Saxena</t>
  </si>
  <si>
    <t xml:space="preserve">sumit       kushwaha  </t>
  </si>
  <si>
    <t>Sumit</t>
  </si>
  <si>
    <t>Kushwaha</t>
  </si>
  <si>
    <t xml:space="preserve">kunal     goswami   </t>
  </si>
  <si>
    <t xml:space="preserve">kanika             mathur    </t>
  </si>
  <si>
    <t>kumar</t>
  </si>
  <si>
    <t>Verma</t>
  </si>
  <si>
    <t xml:space="preserve">komal           arora    </t>
  </si>
  <si>
    <t>mohammad     kamil</t>
  </si>
  <si>
    <t xml:space="preserve">        kishore     chandra</t>
  </si>
  <si>
    <t xml:space="preserve">      kamesh    kaushik  </t>
  </si>
  <si>
    <t xml:space="preserve">   manohar      prajapati</t>
  </si>
  <si>
    <t>mayank  vishwakarma</t>
  </si>
  <si>
    <t>Date of Birth</t>
  </si>
  <si>
    <t>Name &amp; DOB(Using TEXT Function)</t>
  </si>
  <si>
    <t>Animesh</t>
  </si>
  <si>
    <t>Mahesh</t>
  </si>
  <si>
    <t>15/07/1979</t>
  </si>
  <si>
    <t>Anupam</t>
  </si>
  <si>
    <t>16/7/1980</t>
  </si>
  <si>
    <t>Extract First Intial Letter of First and Last Name with Space</t>
  </si>
  <si>
    <t>Description</t>
  </si>
  <si>
    <t>Extract Region</t>
  </si>
  <si>
    <t>Samsung / West: 232</t>
  </si>
  <si>
    <t>Noika / South: 3456</t>
  </si>
  <si>
    <t>oppo / South: 19.58</t>
  </si>
  <si>
    <t>lyf / South: 989.75</t>
  </si>
  <si>
    <t>Samsung / South: 56</t>
  </si>
  <si>
    <t>Samsung / East: 23.5</t>
  </si>
  <si>
    <t>vivo / West: 321</t>
  </si>
  <si>
    <t>lava / East: 1209.5</t>
  </si>
  <si>
    <t>lyf / East: 123.5</t>
  </si>
  <si>
    <t>oppo / West: 399.95</t>
  </si>
  <si>
    <t>First mid Intial Letter with Title</t>
  </si>
  <si>
    <t>Anumeet Kaur Singh</t>
  </si>
  <si>
    <t>Ekanshika Ansh Kalra</t>
  </si>
  <si>
    <t>Karamjeet kaur Singh</t>
  </si>
  <si>
    <t>Arohi Karan Srivastava</t>
  </si>
  <si>
    <t>Madan Mohan Malviya</t>
  </si>
  <si>
    <t>Nimit Chandra Sarkar</t>
  </si>
  <si>
    <t>Surbhi Aman Vats</t>
  </si>
  <si>
    <t>Kanika Sidharth Majumdar</t>
  </si>
  <si>
    <t>Lipika Suman Sarkar</t>
  </si>
  <si>
    <t>Rohini Mehul Kalra</t>
  </si>
  <si>
    <t>PART ID</t>
  </si>
  <si>
    <t>SUBSTITUTE</t>
  </si>
  <si>
    <t>Original Text</t>
  </si>
  <si>
    <t>824-SHF-6345G</t>
  </si>
  <si>
    <t>Eastern Region</t>
  </si>
  <si>
    <t>395-FSG-67652</t>
  </si>
  <si>
    <t>Southern Region</t>
  </si>
  <si>
    <t>350-GTS-43589</t>
  </si>
  <si>
    <t>Western Region</t>
  </si>
  <si>
    <t>Northern Region</t>
  </si>
  <si>
    <t>LEFT &amp; LEN (To Extract String only)</t>
  </si>
  <si>
    <t>Manmohan9818090921</t>
  </si>
  <si>
    <t>Manoranjan8767667667</t>
  </si>
  <si>
    <t>Kishore9877889299</t>
  </si>
  <si>
    <t>Amitesh6767676767</t>
  </si>
  <si>
    <t>kanika5656454545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</si>
</sst>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₹-4009]\ #,##0"/>
    <numFmt numFmtId="165" formatCode="&quot;$&quot;#,##0"/>
    <numFmt numFmtId="166" formatCode="[$₹-439]#,##0.00"/>
    <numFmt numFmtId="167" formatCode="[$-14009]dd\-mm\-yyyy;@"/>
    <numFmt numFmtId="168" formatCode="[$-14009]dd\-mm\-yy;@"/>
  </numFmts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145481734672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center"/>
    </xf>
  </cellStyleXfs>
  <cellXfs count="59">
    <xf numFmtId="0" fontId="0" fillId="0" borderId="0" xfId="0"/>
    <xf numFmtId="0" fontId="2" fillId="2" borderId="1" xfId="0" applyFont="1" applyFill="1" applyBorder="1"/>
    <xf numFmtId="0" fontId="3" fillId="3" borderId="0" xfId="0" applyFont="1" applyFill="1"/>
    <xf numFmtId="0" fontId="4" fillId="0" borderId="1" xfId="0" applyFont="1" applyBorder="1"/>
    <xf numFmtId="0" fontId="3" fillId="0" borderId="0" xfId="0" applyFont="1"/>
    <xf numFmtId="0" fontId="4" fillId="4" borderId="0" xfId="0" applyFont="1" applyFill="1"/>
    <xf numFmtId="0" fontId="5" fillId="5" borderId="0" xfId="0" applyFont="1" applyFill="1"/>
    <xf numFmtId="0" fontId="5" fillId="6" borderId="0" xfId="0" applyFont="1" applyFill="1"/>
    <xf numFmtId="0" fontId="4" fillId="0" borderId="0" xfId="0" applyFont="1"/>
    <xf numFmtId="14" fontId="4" fillId="0" borderId="0" xfId="0" applyNumberFormat="1" applyFont="1" applyAlignment="1">
      <alignment horizontal="left"/>
    </xf>
    <xf numFmtId="14" fontId="4" fillId="0" borderId="0" xfId="0" applyNumberFormat="1" applyFont="1"/>
    <xf numFmtId="0" fontId="6" fillId="0" borderId="0" xfId="0" applyFont="1"/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7" fillId="7" borderId="2" xfId="0" applyFont="1" applyFill="1" applyBorder="1"/>
    <xf numFmtId="0" fontId="8" fillId="0" borderId="0" xfId="0" applyFont="1"/>
    <xf numFmtId="0" fontId="7" fillId="0" borderId="3" xfId="0" applyFont="1" applyBorder="1"/>
    <xf numFmtId="0" fontId="7" fillId="0" borderId="0" xfId="0" applyFont="1"/>
    <xf numFmtId="0" fontId="6" fillId="7" borderId="0" xfId="0" applyFont="1" applyFill="1"/>
    <xf numFmtId="0" fontId="3" fillId="7" borderId="1" xfId="0" applyFont="1" applyFill="1" applyBorder="1"/>
    <xf numFmtId="0" fontId="3" fillId="8" borderId="1" xfId="0" applyFont="1" applyFill="1" applyBorder="1"/>
    <xf numFmtId="0" fontId="0" fillId="7" borderId="0" xfId="0" applyFill="1"/>
    <xf numFmtId="0" fontId="3" fillId="4" borderId="1" xfId="0" applyFont="1" applyFill="1" applyBorder="1"/>
    <xf numFmtId="0" fontId="3" fillId="0" borderId="1" xfId="0" applyFont="1" applyBorder="1"/>
    <xf numFmtId="0" fontId="0" fillId="0" borderId="1" xfId="0" applyBorder="1"/>
    <xf numFmtId="0" fontId="3" fillId="4" borderId="0" xfId="0" applyFont="1" applyFill="1"/>
    <xf numFmtId="0" fontId="6" fillId="4" borderId="1" xfId="0" applyFont="1" applyFill="1" applyBorder="1"/>
    <xf numFmtId="0" fontId="6" fillId="4" borderId="0" xfId="0" applyFont="1" applyFill="1"/>
    <xf numFmtId="0" fontId="3" fillId="7" borderId="0" xfId="0" applyFont="1" applyFill="1"/>
    <xf numFmtId="14" fontId="0" fillId="0" borderId="1" xfId="0" applyNumberFormat="1" applyBorder="1"/>
    <xf numFmtId="14" fontId="0" fillId="0" borderId="0" xfId="0" applyNumberFormat="1"/>
    <xf numFmtId="0" fontId="6" fillId="3" borderId="0" xfId="0" applyFont="1" applyFill="1"/>
    <xf numFmtId="0" fontId="9" fillId="0" borderId="1" xfId="0" applyFont="1" applyBorder="1"/>
    <xf numFmtId="0" fontId="6" fillId="0" borderId="1" xfId="0" applyFont="1" applyBorder="1"/>
    <xf numFmtId="0" fontId="0" fillId="4" borderId="0" xfId="0" applyFill="1"/>
    <xf numFmtId="0" fontId="0" fillId="9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11" fillId="0" borderId="0" xfId="1" applyAlignment="1"/>
    <xf numFmtId="0" fontId="0" fillId="0" borderId="0" xfId="0" applyAlignment="1">
      <alignment horizontal="center"/>
    </xf>
    <xf numFmtId="166" fontId="0" fillId="0" borderId="0" xfId="0" applyNumberFormat="1"/>
    <xf numFmtId="0" fontId="0" fillId="8" borderId="0" xfId="0" applyFill="1"/>
    <xf numFmtId="0" fontId="6" fillId="12" borderId="0" xfId="0" applyFont="1" applyFill="1"/>
    <xf numFmtId="0" fontId="6" fillId="7" borderId="0" xfId="0" applyFont="1" applyFill="1" applyAlignment="1">
      <alignment horizontal="center"/>
    </xf>
    <xf numFmtId="9" fontId="0" fillId="0" borderId="0" xfId="0" applyNumberFormat="1"/>
    <xf numFmtId="0" fontId="0" fillId="13" borderId="0" xfId="0" applyFill="1"/>
    <xf numFmtId="2" fontId="0" fillId="0" borderId="0" xfId="0" applyNumberFormat="1"/>
    <xf numFmtId="167" fontId="0" fillId="0" borderId="0" xfId="0" applyNumberFormat="1" applyAlignment="1">
      <alignment horizontal="left"/>
    </xf>
    <xf numFmtId="168" fontId="0" fillId="0" borderId="0" xfId="0" applyNumberFormat="1" applyAlignment="1">
      <alignment horizontal="left"/>
    </xf>
    <xf numFmtId="0" fontId="0" fillId="12" borderId="0" xfId="0" applyFill="1"/>
    <xf numFmtId="0" fontId="10" fillId="0" borderId="0" xfId="0" quotePrefix="1" applyFont="1"/>
    <xf numFmtId="0" fontId="6" fillId="10" borderId="0" xfId="0" applyFont="1" applyFill="1" applyAlignment="1">
      <alignment horizontal="center"/>
    </xf>
    <xf numFmtId="0" fontId="6" fillId="11" borderId="0" xfId="0" applyFont="1" applyFill="1" applyAlignment="1">
      <alignment horizontal="center"/>
    </xf>
    <xf numFmtId="0" fontId="6" fillId="11" borderId="0" xfId="0" applyFont="1" applyFill="1" applyAlignment="1">
      <alignment horizontal="center" textRotation="90"/>
    </xf>
    <xf numFmtId="0" fontId="0" fillId="0" borderId="0" xfId="0" applyAlignment="1">
      <alignment horizontal="center"/>
    </xf>
    <xf numFmtId="0" fontId="5" fillId="6" borderId="0" xfId="0" applyFont="1" applyFill="1" applyAlignment="1">
      <alignment horizontal="center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SachinMore@Mit.com" TargetMode="External"/><Relationship Id="rId7" Type="http://schemas.openxmlformats.org/officeDocument/2006/relationships/hyperlink" Target="mailto:HarshalGajibe@Mit.com" TargetMode="External"/><Relationship Id="rId2" Type="http://schemas.openxmlformats.org/officeDocument/2006/relationships/hyperlink" Target="mailto:JitendrraPatil@Mit.com" TargetMode="External"/><Relationship Id="rId1" Type="http://schemas.openxmlformats.org/officeDocument/2006/relationships/hyperlink" Target="mailto:DipeshKawle@Mit.com" TargetMode="External"/><Relationship Id="rId6" Type="http://schemas.openxmlformats.org/officeDocument/2006/relationships/hyperlink" Target="mailto:HarshMohite@Mit.com" TargetMode="External"/><Relationship Id="rId5" Type="http://schemas.openxmlformats.org/officeDocument/2006/relationships/hyperlink" Target="mailto:ShreyasKumar@Mit.com" TargetMode="External"/><Relationship Id="rId4" Type="http://schemas.openxmlformats.org/officeDocument/2006/relationships/hyperlink" Target="mailto:AdityaSinha@Mi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:G7"/>
  <sheetViews>
    <sheetView workbookViewId="0">
      <selection activeCell="D5" sqref="D5:D13"/>
    </sheetView>
  </sheetViews>
  <sheetFormatPr defaultColWidth="9" defaultRowHeight="14.4"/>
  <cols>
    <col min="5" max="5" width="10.5546875" customWidth="1"/>
  </cols>
  <sheetData>
    <row r="1" spans="5:7">
      <c r="E1" t="s">
        <v>0</v>
      </c>
      <c r="F1">
        <v>10</v>
      </c>
      <c r="G1">
        <v>2023</v>
      </c>
    </row>
    <row r="2" spans="5:7">
      <c r="E2" t="s">
        <v>1</v>
      </c>
      <c r="F2">
        <v>20</v>
      </c>
      <c r="G2">
        <v>2023</v>
      </c>
    </row>
    <row r="3" spans="5:7">
      <c r="E3" t="s">
        <v>2</v>
      </c>
      <c r="F3">
        <v>30</v>
      </c>
      <c r="G3">
        <v>2022</v>
      </c>
    </row>
    <row r="4" spans="5:7">
      <c r="E4" t="s">
        <v>3</v>
      </c>
      <c r="F4">
        <v>40</v>
      </c>
      <c r="G4">
        <v>2024</v>
      </c>
    </row>
    <row r="5" spans="5:7">
      <c r="E5" t="s">
        <v>4</v>
      </c>
      <c r="F5">
        <v>50</v>
      </c>
      <c r="G5">
        <v>2022</v>
      </c>
    </row>
    <row r="6" spans="5:7">
      <c r="E6" t="s">
        <v>5</v>
      </c>
      <c r="F6">
        <v>60</v>
      </c>
      <c r="G6">
        <v>2024</v>
      </c>
    </row>
    <row r="7" spans="5:7">
      <c r="E7" t="s">
        <v>6</v>
      </c>
      <c r="F7">
        <v>70</v>
      </c>
      <c r="G7">
        <v>2023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0"/>
  <sheetViews>
    <sheetView workbookViewId="0">
      <selection activeCell="D5" sqref="D5:D13"/>
    </sheetView>
  </sheetViews>
  <sheetFormatPr defaultColWidth="9" defaultRowHeight="14.4"/>
  <cols>
    <col min="4" max="4" width="11.21875" customWidth="1"/>
    <col min="5" max="5" width="11.6640625" customWidth="1"/>
    <col min="6" max="6" width="13.33203125" customWidth="1"/>
    <col min="7" max="7" width="16.33203125" customWidth="1"/>
    <col min="8" max="8" width="11.44140625" customWidth="1"/>
  </cols>
  <sheetData>
    <row r="1" spans="1:8">
      <c r="A1" s="4"/>
    </row>
    <row r="2" spans="1:8">
      <c r="A2" s="4"/>
    </row>
    <row r="3" spans="1:8">
      <c r="A3" s="4"/>
    </row>
    <row r="4" spans="1:8">
      <c r="A4" s="4"/>
      <c r="D4">
        <v>10</v>
      </c>
      <c r="E4">
        <v>10</v>
      </c>
      <c r="F4" s="4" t="s">
        <v>27</v>
      </c>
      <c r="G4" s="4" t="s">
        <v>93</v>
      </c>
      <c r="H4" s="4" t="s">
        <v>100</v>
      </c>
    </row>
    <row r="5" spans="1:8">
      <c r="A5" s="4"/>
    </row>
    <row r="6" spans="1:8">
      <c r="A6" s="4"/>
    </row>
    <row r="7" spans="1:8">
      <c r="A7" s="4"/>
    </row>
    <row r="8" spans="1:8">
      <c r="A8" s="4"/>
    </row>
    <row r="9" spans="1:8">
      <c r="A9" s="4"/>
    </row>
    <row r="10" spans="1:8">
      <c r="A10" s="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C1:F21"/>
  <sheetViews>
    <sheetView workbookViewId="0">
      <selection activeCell="D2" sqref="D2"/>
    </sheetView>
  </sheetViews>
  <sheetFormatPr defaultColWidth="9" defaultRowHeight="14.4"/>
  <cols>
    <col min="3" max="3" width="16.44140625" customWidth="1"/>
    <col min="4" max="4" width="9.77734375" customWidth="1"/>
    <col min="5" max="5" width="12.5546875" customWidth="1"/>
    <col min="6" max="6" width="14.88671875" customWidth="1"/>
  </cols>
  <sheetData>
    <row r="1" spans="3:6">
      <c r="C1" s="35" t="s">
        <v>101</v>
      </c>
      <c r="D1" s="26" t="s">
        <v>102</v>
      </c>
      <c r="E1" s="26" t="s">
        <v>103</v>
      </c>
      <c r="F1" s="26" t="s">
        <v>104</v>
      </c>
    </row>
    <row r="2" spans="3:6">
      <c r="C2" s="52" t="s">
        <v>105</v>
      </c>
      <c r="D2" s="4"/>
      <c r="F2" s="4"/>
    </row>
    <row r="3" spans="3:6">
      <c r="C3" s="52" t="s">
        <v>106</v>
      </c>
      <c r="D3" s="4"/>
      <c r="F3" s="4"/>
    </row>
    <row r="4" spans="3:6">
      <c r="C4" s="52" t="s">
        <v>107</v>
      </c>
      <c r="D4" s="4"/>
      <c r="F4" s="4"/>
    </row>
    <row r="5" spans="3:6">
      <c r="C5" s="52" t="s">
        <v>108</v>
      </c>
      <c r="D5" s="4"/>
      <c r="F5" s="4"/>
    </row>
    <row r="6" spans="3:6">
      <c r="C6" s="52" t="s">
        <v>109</v>
      </c>
      <c r="D6" s="4"/>
      <c r="F6" s="4"/>
    </row>
    <row r="7" spans="3:6">
      <c r="C7" s="52" t="s">
        <v>110</v>
      </c>
      <c r="D7" s="4"/>
      <c r="F7" s="4"/>
    </row>
    <row r="8" spans="3:6">
      <c r="C8" s="52" t="s">
        <v>111</v>
      </c>
      <c r="D8" s="4"/>
      <c r="F8" s="4"/>
    </row>
    <row r="9" spans="3:6">
      <c r="C9" s="52" t="s">
        <v>112</v>
      </c>
      <c r="D9" s="4"/>
      <c r="F9" s="4"/>
    </row>
    <row r="10" spans="3:6">
      <c r="C10" s="52" t="s">
        <v>113</v>
      </c>
      <c r="D10" s="4"/>
      <c r="F10" s="4"/>
    </row>
    <row r="11" spans="3:6">
      <c r="C11" s="52" t="s">
        <v>114</v>
      </c>
      <c r="D11" s="4"/>
      <c r="F11" s="4"/>
    </row>
    <row r="12" spans="3:6">
      <c r="C12" s="52" t="s">
        <v>115</v>
      </c>
      <c r="D12" s="4"/>
      <c r="F12" s="4"/>
    </row>
    <row r="13" spans="3:6">
      <c r="C13" s="52" t="s">
        <v>116</v>
      </c>
      <c r="D13" s="4"/>
      <c r="F13" s="4"/>
    </row>
    <row r="17" spans="3:4">
      <c r="C17" t="s">
        <v>34</v>
      </c>
      <c r="D17" t="s">
        <v>117</v>
      </c>
    </row>
    <row r="18" spans="3:4">
      <c r="C18" t="s">
        <v>118</v>
      </c>
      <c r="D18" t="s">
        <v>119</v>
      </c>
    </row>
    <row r="19" spans="3:4">
      <c r="C19" t="s">
        <v>120</v>
      </c>
      <c r="D19" t="s">
        <v>121</v>
      </c>
    </row>
    <row r="20" spans="3:4">
      <c r="C20" t="s">
        <v>41</v>
      </c>
      <c r="D20" t="s">
        <v>122</v>
      </c>
    </row>
    <row r="21" spans="3:4">
      <c r="C21" t="s">
        <v>123</v>
      </c>
      <c r="D21" t="s">
        <v>46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2:I8"/>
  <sheetViews>
    <sheetView workbookViewId="0">
      <selection activeCell="I3" sqref="I3:I8"/>
    </sheetView>
  </sheetViews>
  <sheetFormatPr defaultColWidth="9" defaultRowHeight="14.4"/>
  <cols>
    <col min="5" max="5" width="13.5546875" customWidth="1"/>
    <col min="7" max="7" width="22.21875" customWidth="1"/>
  </cols>
  <sheetData>
    <row r="2" spans="3:9">
      <c r="C2" s="32" t="s">
        <v>124</v>
      </c>
      <c r="D2" s="32" t="s">
        <v>125</v>
      </c>
      <c r="E2" s="32" t="s">
        <v>126</v>
      </c>
      <c r="F2" s="32" t="s">
        <v>127</v>
      </c>
      <c r="G2" s="32"/>
    </row>
    <row r="3" spans="3:9">
      <c r="C3" s="25">
        <v>15</v>
      </c>
      <c r="D3" s="25">
        <v>25</v>
      </c>
      <c r="E3" s="25" t="b">
        <f>C3=D3</f>
        <v>0</v>
      </c>
      <c r="F3" s="25" t="s">
        <v>128</v>
      </c>
      <c r="G3" s="25" t="s">
        <v>129</v>
      </c>
      <c r="I3" t="b">
        <f>NOT(E3)</f>
        <v>1</v>
      </c>
    </row>
    <row r="4" spans="3:9" ht="15.6">
      <c r="C4" s="25">
        <v>15</v>
      </c>
      <c r="D4" s="25">
        <v>25</v>
      </c>
      <c r="E4" s="25" t="b">
        <f>C4&lt;&gt;D4</f>
        <v>1</v>
      </c>
      <c r="F4" s="33" t="s">
        <v>130</v>
      </c>
      <c r="G4" s="34" t="s">
        <v>131</v>
      </c>
      <c r="I4" t="b">
        <f t="shared" ref="I4:I8" si="0">NOT(E4)</f>
        <v>0</v>
      </c>
    </row>
    <row r="5" spans="3:9">
      <c r="C5" s="25">
        <v>15</v>
      </c>
      <c r="D5" s="25">
        <v>25</v>
      </c>
      <c r="E5" s="25" t="b">
        <f>C5&gt;D5</f>
        <v>0</v>
      </c>
      <c r="F5" s="25" t="s">
        <v>132</v>
      </c>
      <c r="G5" s="34" t="s">
        <v>133</v>
      </c>
      <c r="I5" t="b">
        <f t="shared" si="0"/>
        <v>1</v>
      </c>
    </row>
    <row r="6" spans="3:9">
      <c r="C6" s="25">
        <v>15</v>
      </c>
      <c r="D6" s="25">
        <v>25</v>
      </c>
      <c r="E6" s="25" t="b">
        <f>C6&lt;D6</f>
        <v>1</v>
      </c>
      <c r="F6" s="25" t="s">
        <v>134</v>
      </c>
      <c r="G6" s="25" t="s">
        <v>135</v>
      </c>
      <c r="I6" t="b">
        <f t="shared" si="0"/>
        <v>0</v>
      </c>
    </row>
    <row r="7" spans="3:9">
      <c r="C7" s="25">
        <v>15</v>
      </c>
      <c r="D7" s="25">
        <v>25</v>
      </c>
      <c r="E7" s="25" t="b">
        <f>C7&gt;=D7</f>
        <v>0</v>
      </c>
      <c r="F7" s="25" t="s">
        <v>136</v>
      </c>
      <c r="G7" s="34" t="s">
        <v>137</v>
      </c>
      <c r="I7" t="b">
        <f t="shared" si="0"/>
        <v>1</v>
      </c>
    </row>
    <row r="8" spans="3:9">
      <c r="C8" s="25">
        <v>15</v>
      </c>
      <c r="D8" s="25">
        <v>25</v>
      </c>
      <c r="E8" s="25" t="b">
        <f>C8&lt;=D8</f>
        <v>1</v>
      </c>
      <c r="F8" s="25" t="s">
        <v>138</v>
      </c>
      <c r="G8" s="25" t="s">
        <v>139</v>
      </c>
      <c r="I8" t="b">
        <f t="shared" si="0"/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I14"/>
  <sheetViews>
    <sheetView workbookViewId="0">
      <selection activeCell="C14" sqref="C14"/>
    </sheetView>
  </sheetViews>
  <sheetFormatPr defaultColWidth="9" defaultRowHeight="14.4"/>
  <cols>
    <col min="2" max="2" width="16.88671875" customWidth="1"/>
    <col min="3" max="3" width="16.33203125" customWidth="1"/>
    <col min="9" max="9" width="9.5546875" customWidth="1"/>
  </cols>
  <sheetData>
    <row r="2" spans="2:9">
      <c r="E2" s="29" t="s">
        <v>140</v>
      </c>
    </row>
    <row r="3" spans="2:9">
      <c r="B3" s="4" t="s">
        <v>141</v>
      </c>
      <c r="C3" s="4" t="s">
        <v>142</v>
      </c>
      <c r="E3" s="29" t="s">
        <v>143</v>
      </c>
    </row>
    <row r="4" spans="2:9">
      <c r="B4">
        <v>85</v>
      </c>
      <c r="C4">
        <v>70</v>
      </c>
    </row>
    <row r="6" spans="2:9">
      <c r="I6" s="31">
        <f ca="1">TODAY()</f>
        <v>45536</v>
      </c>
    </row>
    <row r="7" spans="2:9">
      <c r="B7" s="2" t="s">
        <v>144</v>
      </c>
      <c r="C7" s="2" t="s">
        <v>145</v>
      </c>
    </row>
    <row r="8" spans="2:9">
      <c r="B8" s="24" t="s">
        <v>146</v>
      </c>
      <c r="C8" s="25" t="b">
        <f>B4&gt;C4</f>
        <v>1</v>
      </c>
    </row>
    <row r="9" spans="2:9">
      <c r="B9" s="24" t="s">
        <v>147</v>
      </c>
      <c r="C9" s="25">
        <f>IF((B4&gt;C4),1,0)</f>
        <v>1</v>
      </c>
    </row>
    <row r="10" spans="2:9">
      <c r="B10" s="24" t="s">
        <v>148</v>
      </c>
      <c r="C10" s="25" t="str">
        <f>IF((B4&gt;C4),"Pass","Fail")</f>
        <v>Pass</v>
      </c>
    </row>
    <row r="11" spans="2:9">
      <c r="B11" s="24" t="s">
        <v>149</v>
      </c>
      <c r="C11" s="25" t="str">
        <f>IF((B4&gt;C4),UPPER(E2),UPPER(E3))</f>
        <v>PASS</v>
      </c>
    </row>
    <row r="12" spans="2:9">
      <c r="B12" s="24" t="s">
        <v>150</v>
      </c>
      <c r="C12" s="25" t="str">
        <f>IF((B4&gt;C4),"YES","NO")</f>
        <v>YES</v>
      </c>
    </row>
    <row r="13" spans="2:9">
      <c r="B13" s="24" t="s">
        <v>151</v>
      </c>
      <c r="C13" s="25">
        <f>IF((B4&gt;C4),B4+C4,0)</f>
        <v>155</v>
      </c>
    </row>
    <row r="14" spans="2:9">
      <c r="B14" s="24" t="s">
        <v>152</v>
      </c>
      <c r="C14" s="30">
        <f ca="1">IF((B4&gt;C4),TODAY(),TODAY()+10)</f>
        <v>45536</v>
      </c>
    </row>
  </sheetData>
  <pageMargins left="0.7" right="0.7" top="0.75" bottom="0.75" header="0.3" footer="0.3"/>
  <ignoredErrors>
    <ignoredError sqref="B9" twoDigitTextYear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4:J16"/>
  <sheetViews>
    <sheetView workbookViewId="0">
      <selection activeCell="J6" sqref="J6"/>
    </sheetView>
  </sheetViews>
  <sheetFormatPr defaultColWidth="9" defaultRowHeight="14.4"/>
  <cols>
    <col min="3" max="3" width="12.5546875" customWidth="1"/>
    <col min="5" max="5" width="12.21875" customWidth="1"/>
    <col min="7" max="7" width="13.21875" customWidth="1"/>
    <col min="8" max="8" width="6.21875" customWidth="1"/>
    <col min="9" max="9" width="10.6640625" customWidth="1"/>
    <col min="10" max="10" width="11.77734375" customWidth="1"/>
  </cols>
  <sheetData>
    <row r="4" spans="1:10">
      <c r="I4" s="11" t="s">
        <v>153</v>
      </c>
      <c r="J4" s="11" t="s">
        <v>154</v>
      </c>
    </row>
    <row r="5" spans="1:10">
      <c r="G5" s="27" t="s">
        <v>155</v>
      </c>
      <c r="H5" s="27" t="s">
        <v>156</v>
      </c>
      <c r="I5" s="27" t="s">
        <v>157</v>
      </c>
      <c r="J5" s="28" t="s">
        <v>157</v>
      </c>
    </row>
    <row r="6" spans="1:10">
      <c r="A6" s="4" t="s">
        <v>158</v>
      </c>
      <c r="B6" s="4" t="s">
        <v>143</v>
      </c>
      <c r="G6" s="24" t="s">
        <v>159</v>
      </c>
      <c r="H6" s="25">
        <v>31</v>
      </c>
      <c r="I6" s="25" t="str">
        <f>IF(H6&gt;=75,"Distinction",IF(H6&gt;=60,"First Class",IF(H6&gt;=45,"Pass","Fail")))</f>
        <v>Fail</v>
      </c>
      <c r="J6" s="25" t="str">
        <f>IF(AND(H6&gt;0,H6&lt;=45),"Fail",IF(AND(H6&gt;=45,H6&lt;=59.9),"Pass",IF(AND(H6&gt;=60,H6&lt;=75),"First Class","Distinction")))</f>
        <v>Fail</v>
      </c>
    </row>
    <row r="7" spans="1:10">
      <c r="A7" s="4" t="s">
        <v>160</v>
      </c>
      <c r="B7" s="4" t="s">
        <v>140</v>
      </c>
      <c r="G7" s="24" t="s">
        <v>161</v>
      </c>
      <c r="H7" s="25">
        <v>80</v>
      </c>
      <c r="I7" s="25" t="str">
        <f t="shared" ref="I7:I16" si="0">IF(H7&gt;=75,"Distinction",IF(H7&gt;=60,"First Class",IF(H7&gt;=45,"Pass","Fail")))</f>
        <v>Distinction</v>
      </c>
      <c r="J7" s="25" t="str">
        <f t="shared" ref="J7:J16" si="1">IF(AND(H7&gt;0,H7&lt;=45),"Fail",IF(AND(H7&gt;=45,H7&lt;=59.9),"Pass",IF(AND(H7&gt;=60,H7&lt;=75),"First Class","Distinction")))</f>
        <v>Distinction</v>
      </c>
    </row>
    <row r="8" spans="1:10">
      <c r="A8" s="4" t="s">
        <v>162</v>
      </c>
      <c r="B8" s="4" t="s">
        <v>163</v>
      </c>
      <c r="G8" s="24" t="s">
        <v>164</v>
      </c>
      <c r="H8" s="25">
        <v>48</v>
      </c>
      <c r="I8" s="25" t="str">
        <f t="shared" si="0"/>
        <v>Pass</v>
      </c>
      <c r="J8" s="25" t="str">
        <f t="shared" si="1"/>
        <v>Pass</v>
      </c>
    </row>
    <row r="9" spans="1:10">
      <c r="A9" s="4" t="s">
        <v>165</v>
      </c>
      <c r="B9" s="4" t="s">
        <v>166</v>
      </c>
      <c r="G9" s="24" t="s">
        <v>167</v>
      </c>
      <c r="H9" s="25">
        <v>77</v>
      </c>
      <c r="I9" s="25" t="str">
        <f t="shared" si="0"/>
        <v>Distinction</v>
      </c>
      <c r="J9" s="25" t="str">
        <f t="shared" si="1"/>
        <v>Distinction</v>
      </c>
    </row>
    <row r="10" spans="1:10">
      <c r="G10" s="24" t="s">
        <v>168</v>
      </c>
      <c r="H10" s="25">
        <v>66</v>
      </c>
      <c r="I10" s="25" t="str">
        <f t="shared" si="0"/>
        <v>First Class</v>
      </c>
      <c r="J10" s="25" t="str">
        <f t="shared" si="1"/>
        <v>First Class</v>
      </c>
    </row>
    <row r="11" spans="1:10">
      <c r="G11" s="24" t="s">
        <v>169</v>
      </c>
      <c r="H11" s="25">
        <v>51</v>
      </c>
      <c r="I11" s="25" t="str">
        <f t="shared" si="0"/>
        <v>Pass</v>
      </c>
      <c r="J11" s="25" t="str">
        <f t="shared" si="1"/>
        <v>Pass</v>
      </c>
    </row>
    <row r="12" spans="1:10">
      <c r="G12" s="24" t="s">
        <v>170</v>
      </c>
      <c r="H12" s="25">
        <v>57</v>
      </c>
      <c r="I12" s="25" t="str">
        <f t="shared" si="0"/>
        <v>Pass</v>
      </c>
      <c r="J12" s="25" t="str">
        <f t="shared" si="1"/>
        <v>Pass</v>
      </c>
    </row>
    <row r="13" spans="1:10">
      <c r="G13" s="24" t="s">
        <v>171</v>
      </c>
      <c r="H13" s="25">
        <v>72</v>
      </c>
      <c r="I13" s="25" t="str">
        <f t="shared" si="0"/>
        <v>First Class</v>
      </c>
      <c r="J13" s="25" t="str">
        <f t="shared" si="1"/>
        <v>First Class</v>
      </c>
    </row>
    <row r="14" spans="1:10">
      <c r="G14" s="24" t="s">
        <v>172</v>
      </c>
      <c r="H14" s="25">
        <v>57</v>
      </c>
      <c r="I14" s="25" t="str">
        <f t="shared" si="0"/>
        <v>Pass</v>
      </c>
      <c r="J14" s="25" t="str">
        <f t="shared" si="1"/>
        <v>Pass</v>
      </c>
    </row>
    <row r="15" spans="1:10">
      <c r="G15" s="24" t="s">
        <v>173</v>
      </c>
      <c r="H15" s="25">
        <v>60</v>
      </c>
      <c r="I15" s="25" t="str">
        <f t="shared" si="0"/>
        <v>First Class</v>
      </c>
      <c r="J15" s="25" t="str">
        <f t="shared" si="1"/>
        <v>First Class</v>
      </c>
    </row>
    <row r="16" spans="1:10">
      <c r="G16" s="24" t="s">
        <v>174</v>
      </c>
      <c r="H16" s="25">
        <v>44</v>
      </c>
      <c r="I16" s="25" t="str">
        <f t="shared" si="0"/>
        <v>Fail</v>
      </c>
      <c r="J16" s="25" t="str">
        <f t="shared" si="1"/>
        <v>Fail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C3:F6"/>
  <sheetViews>
    <sheetView workbookViewId="0">
      <selection activeCell="F4" sqref="F4:F5"/>
    </sheetView>
  </sheetViews>
  <sheetFormatPr defaultColWidth="9" defaultRowHeight="14.4"/>
  <cols>
    <col min="6" max="6" width="11.5546875" customWidth="1"/>
  </cols>
  <sheetData>
    <row r="3" spans="3:6">
      <c r="C3" s="26" t="s">
        <v>175</v>
      </c>
      <c r="F3" s="26" t="s">
        <v>176</v>
      </c>
    </row>
    <row r="4" spans="3:6">
      <c r="C4" s="4" t="b">
        <v>1</v>
      </c>
      <c r="F4" t="b">
        <f>NOT(C4)</f>
        <v>0</v>
      </c>
    </row>
    <row r="5" spans="3:6">
      <c r="C5" t="b">
        <v>0</v>
      </c>
      <c r="F5" t="b">
        <f>NOT(C5)</f>
        <v>1</v>
      </c>
    </row>
    <row r="6" spans="3:6">
      <c r="C6" s="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F8:G13"/>
  <sheetViews>
    <sheetView workbookViewId="0">
      <selection activeCell="G13" sqref="G13"/>
    </sheetView>
  </sheetViews>
  <sheetFormatPr defaultColWidth="9" defaultRowHeight="14.4"/>
  <cols>
    <col min="7" max="7" width="18.5546875" customWidth="1"/>
  </cols>
  <sheetData>
    <row r="8" spans="6:7">
      <c r="F8" s="23" t="s">
        <v>175</v>
      </c>
      <c r="G8" s="23" t="s">
        <v>177</v>
      </c>
    </row>
    <row r="9" spans="6:7">
      <c r="F9" s="24" t="s">
        <v>51</v>
      </c>
      <c r="G9" s="25" t="str">
        <f>IFERROR(F9,0)</f>
        <v>MIT</v>
      </c>
    </row>
    <row r="10" spans="6:7">
      <c r="F10" s="25">
        <v>220</v>
      </c>
      <c r="G10" s="25">
        <f t="shared" ref="G10:G12" si="0">IFERROR(F10,0)</f>
        <v>220</v>
      </c>
    </row>
    <row r="11" spans="6:7">
      <c r="F11" s="25" t="b">
        <v>1</v>
      </c>
      <c r="G11" s="25" t="b">
        <f t="shared" si="0"/>
        <v>1</v>
      </c>
    </row>
    <row r="12" spans="6:7">
      <c r="F12" s="25" t="b">
        <v>0</v>
      </c>
      <c r="G12" s="25" t="b">
        <f t="shared" si="0"/>
        <v>0</v>
      </c>
    </row>
    <row r="13" spans="6:7">
      <c r="F13" s="25" t="e">
        <v>#DIV/0!</v>
      </c>
      <c r="G13" s="25" t="str">
        <f>IFERROR(F13,"Wrong")</f>
        <v>Wrong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34"/>
  <sheetViews>
    <sheetView tabSelected="1" workbookViewId="0">
      <selection activeCell="K17" sqref="K17"/>
    </sheetView>
  </sheetViews>
  <sheetFormatPr defaultColWidth="9" defaultRowHeight="14.4"/>
  <cols>
    <col min="2" max="2" width="12.5546875" customWidth="1"/>
    <col min="3" max="3" width="14" customWidth="1"/>
    <col min="4" max="4" width="10" customWidth="1"/>
    <col min="6" max="6" width="16.6640625" customWidth="1"/>
    <col min="9" max="9" width="11.77734375" customWidth="1"/>
    <col min="11" max="12" width="16" customWidth="1"/>
    <col min="13" max="13" width="20.109375" customWidth="1"/>
  </cols>
  <sheetData>
    <row r="1" spans="1:17" ht="18">
      <c r="A1" s="12" t="s">
        <v>178</v>
      </c>
      <c r="B1" s="12" t="s">
        <v>179</v>
      </c>
      <c r="C1" s="12" t="s">
        <v>180</v>
      </c>
      <c r="D1" s="12" t="s">
        <v>181</v>
      </c>
      <c r="E1" s="12" t="s">
        <v>182</v>
      </c>
      <c r="F1" s="12" t="s">
        <v>183</v>
      </c>
      <c r="I1" s="17"/>
      <c r="J1" s="18"/>
      <c r="K1" s="18"/>
      <c r="L1" s="18"/>
      <c r="M1" s="18"/>
      <c r="N1" s="18"/>
      <c r="O1" s="12"/>
    </row>
    <row r="2" spans="1:17" ht="18">
      <c r="A2" s="13">
        <v>1</v>
      </c>
      <c r="B2" s="14" t="s">
        <v>184</v>
      </c>
      <c r="C2" s="14" t="s">
        <v>185</v>
      </c>
      <c r="D2" s="14">
        <v>10</v>
      </c>
      <c r="E2" s="13">
        <v>50</v>
      </c>
      <c r="F2" s="14">
        <f>D2*E2</f>
        <v>500</v>
      </c>
      <c r="I2" s="19" t="s">
        <v>180</v>
      </c>
      <c r="J2" s="19" t="s">
        <v>179</v>
      </c>
      <c r="K2" s="11" t="s">
        <v>186</v>
      </c>
      <c r="L2" s="11"/>
      <c r="M2" s="11" t="s">
        <v>187</v>
      </c>
    </row>
    <row r="3" spans="1:17" ht="18">
      <c r="A3" s="13">
        <v>2</v>
      </c>
      <c r="B3" s="14" t="s">
        <v>188</v>
      </c>
      <c r="C3" s="14" t="s">
        <v>189</v>
      </c>
      <c r="D3" s="14">
        <v>450</v>
      </c>
      <c r="E3" s="13">
        <v>15</v>
      </c>
      <c r="F3" s="14">
        <f t="shared" ref="F3:F31" si="0">D3*E3</f>
        <v>6750</v>
      </c>
      <c r="I3" s="20" t="s">
        <v>190</v>
      </c>
      <c r="J3" s="21" t="s">
        <v>191</v>
      </c>
      <c r="K3">
        <f>SUMIF(B2:B31,J3,F2:F31)</f>
        <v>130600</v>
      </c>
      <c r="M3">
        <f>SUMIFS(F2:F31,B2:B31,J3,C2:C31,I3)</f>
        <v>82000</v>
      </c>
    </row>
    <row r="4" spans="1:17" ht="18">
      <c r="A4" s="13">
        <v>3</v>
      </c>
      <c r="B4" s="14" t="s">
        <v>192</v>
      </c>
      <c r="C4" s="14" t="s">
        <v>190</v>
      </c>
      <c r="D4" s="14">
        <v>4100</v>
      </c>
      <c r="E4" s="13">
        <v>10</v>
      </c>
      <c r="F4" s="14">
        <f t="shared" si="0"/>
        <v>41000</v>
      </c>
      <c r="I4" s="4"/>
      <c r="J4" s="4"/>
    </row>
    <row r="5" spans="1:17" ht="18">
      <c r="A5" s="13">
        <v>4</v>
      </c>
      <c r="B5" s="14" t="s">
        <v>193</v>
      </c>
      <c r="C5" s="14" t="s">
        <v>185</v>
      </c>
      <c r="D5" s="14">
        <v>15</v>
      </c>
      <c r="E5" s="13">
        <v>40</v>
      </c>
      <c r="F5" s="14">
        <f t="shared" si="0"/>
        <v>600</v>
      </c>
      <c r="I5" s="4"/>
      <c r="J5" s="4"/>
    </row>
    <row r="6" spans="1:17" ht="18">
      <c r="A6" s="13">
        <v>5</v>
      </c>
      <c r="B6" s="14" t="s">
        <v>188</v>
      </c>
      <c r="C6" s="14" t="s">
        <v>194</v>
      </c>
      <c r="D6" s="14">
        <v>550</v>
      </c>
      <c r="E6" s="13">
        <v>10</v>
      </c>
      <c r="F6" s="14">
        <f t="shared" si="0"/>
        <v>5500</v>
      </c>
      <c r="J6" s="4"/>
    </row>
    <row r="7" spans="1:17" ht="18">
      <c r="A7" s="13">
        <v>6</v>
      </c>
      <c r="B7" s="14" t="s">
        <v>184</v>
      </c>
      <c r="C7" s="14" t="s">
        <v>195</v>
      </c>
      <c r="D7" s="14">
        <v>10</v>
      </c>
      <c r="E7" s="13">
        <v>45</v>
      </c>
      <c r="F7" s="14">
        <f t="shared" si="0"/>
        <v>450</v>
      </c>
      <c r="N7" s="4"/>
    </row>
    <row r="8" spans="1:17" ht="18">
      <c r="A8" s="13">
        <v>7</v>
      </c>
      <c r="B8" s="14" t="s">
        <v>196</v>
      </c>
      <c r="C8" s="14" t="s">
        <v>197</v>
      </c>
      <c r="D8" s="14">
        <v>250</v>
      </c>
      <c r="E8" s="13">
        <v>12</v>
      </c>
      <c r="F8" s="14">
        <f t="shared" si="0"/>
        <v>3000</v>
      </c>
      <c r="I8" s="4"/>
      <c r="N8" s="4"/>
    </row>
    <row r="9" spans="1:17" ht="18">
      <c r="A9" s="13">
        <v>8</v>
      </c>
      <c r="B9" s="14" t="s">
        <v>193</v>
      </c>
      <c r="C9" s="14" t="s">
        <v>185</v>
      </c>
      <c r="D9" s="14">
        <v>15</v>
      </c>
      <c r="E9" s="13">
        <v>50</v>
      </c>
      <c r="F9" s="14">
        <f t="shared" si="0"/>
        <v>750</v>
      </c>
      <c r="I9" s="4"/>
    </row>
    <row r="10" spans="1:17" ht="18">
      <c r="A10" s="13">
        <v>9</v>
      </c>
      <c r="B10" s="14" t="s">
        <v>184</v>
      </c>
      <c r="C10" s="14" t="s">
        <v>185</v>
      </c>
      <c r="D10" s="14">
        <v>10</v>
      </c>
      <c r="E10" s="13">
        <v>50</v>
      </c>
      <c r="F10" s="14">
        <f t="shared" si="0"/>
        <v>500</v>
      </c>
      <c r="I10" s="11" t="s">
        <v>180</v>
      </c>
      <c r="J10" s="11" t="s">
        <v>179</v>
      </c>
      <c r="K10" s="11" t="s">
        <v>198</v>
      </c>
      <c r="L10" s="11" t="s">
        <v>199</v>
      </c>
      <c r="M10" s="11" t="s">
        <v>200</v>
      </c>
    </row>
    <row r="11" spans="1:17" ht="18">
      <c r="A11" s="13">
        <v>10</v>
      </c>
      <c r="B11" s="14" t="s">
        <v>188</v>
      </c>
      <c r="C11" s="14" t="s">
        <v>189</v>
      </c>
      <c r="D11" s="14">
        <v>500</v>
      </c>
      <c r="E11" s="13">
        <v>5</v>
      </c>
      <c r="F11" s="14">
        <f t="shared" si="0"/>
        <v>2500</v>
      </c>
      <c r="I11" s="4" t="s">
        <v>201</v>
      </c>
      <c r="J11" s="4" t="s">
        <v>191</v>
      </c>
      <c r="K11" s="4" t="s">
        <v>202</v>
      </c>
      <c r="L11">
        <f>COUNTIF(B1:B31,J11)</f>
        <v>4</v>
      </c>
      <c r="M11">
        <f>COUNTIFS(C2:C31,I11,B2:B31,J11,E2:E31,K11)</f>
        <v>2</v>
      </c>
      <c r="O11">
        <f>COUNTIFS($C$2:$C$31,$I$11,$B$2:$B$31,$J$11,E2:E31,Q11)</f>
        <v>0</v>
      </c>
      <c r="Q11" s="4"/>
    </row>
    <row r="12" spans="1:17" ht="18">
      <c r="A12" s="13">
        <v>11</v>
      </c>
      <c r="B12" s="14" t="s">
        <v>196</v>
      </c>
      <c r="C12" s="14" t="s">
        <v>203</v>
      </c>
      <c r="D12" s="14">
        <v>150</v>
      </c>
      <c r="E12" s="13">
        <v>12</v>
      </c>
      <c r="F12" s="14">
        <f t="shared" si="0"/>
        <v>1800</v>
      </c>
      <c r="I12" s="4"/>
      <c r="J12" s="4"/>
    </row>
    <row r="13" spans="1:17" ht="18">
      <c r="A13" s="13">
        <v>12</v>
      </c>
      <c r="B13" s="14" t="s">
        <v>192</v>
      </c>
      <c r="C13" s="14" t="s">
        <v>201</v>
      </c>
      <c r="D13" s="14">
        <v>4050</v>
      </c>
      <c r="E13" s="13">
        <v>6</v>
      </c>
      <c r="F13" s="14">
        <f t="shared" si="0"/>
        <v>24300</v>
      </c>
      <c r="I13" s="4"/>
      <c r="J13" s="4"/>
    </row>
    <row r="14" spans="1:17" ht="18">
      <c r="A14" s="13">
        <v>13</v>
      </c>
      <c r="B14" s="14" t="s">
        <v>184</v>
      </c>
      <c r="C14" s="14" t="s">
        <v>195</v>
      </c>
      <c r="D14" s="14">
        <v>10</v>
      </c>
      <c r="E14" s="13">
        <v>55</v>
      </c>
      <c r="F14" s="14">
        <f t="shared" si="0"/>
        <v>550</v>
      </c>
    </row>
    <row r="15" spans="1:17" ht="18">
      <c r="A15" s="13">
        <v>14</v>
      </c>
      <c r="B15" s="14" t="s">
        <v>193</v>
      </c>
      <c r="C15" s="14" t="s">
        <v>195</v>
      </c>
      <c r="D15" s="14">
        <v>15</v>
      </c>
      <c r="E15" s="13">
        <v>35</v>
      </c>
      <c r="F15" s="14">
        <f t="shared" si="0"/>
        <v>525</v>
      </c>
    </row>
    <row r="16" spans="1:17" ht="18">
      <c r="A16" s="13">
        <v>15</v>
      </c>
      <c r="B16" s="14" t="s">
        <v>188</v>
      </c>
      <c r="C16" s="14" t="s">
        <v>194</v>
      </c>
      <c r="D16" s="14">
        <v>600</v>
      </c>
      <c r="E16" s="13">
        <v>10</v>
      </c>
      <c r="F16" s="14">
        <f t="shared" si="0"/>
        <v>6000</v>
      </c>
    </row>
    <row r="17" spans="1:9" ht="18">
      <c r="A17" s="13">
        <v>16</v>
      </c>
      <c r="B17" s="14" t="s">
        <v>184</v>
      </c>
      <c r="C17" s="14" t="s">
        <v>185</v>
      </c>
      <c r="D17" s="14">
        <v>10</v>
      </c>
      <c r="E17" s="13">
        <v>50</v>
      </c>
      <c r="F17" s="14">
        <f t="shared" si="0"/>
        <v>500</v>
      </c>
    </row>
    <row r="18" spans="1:9" ht="18">
      <c r="A18" s="13">
        <v>17</v>
      </c>
      <c r="B18" s="14" t="s">
        <v>188</v>
      </c>
      <c r="C18" s="14" t="s">
        <v>189</v>
      </c>
      <c r="D18" s="14">
        <v>450</v>
      </c>
      <c r="E18" s="13">
        <v>15</v>
      </c>
      <c r="F18" s="14">
        <f t="shared" si="0"/>
        <v>6750</v>
      </c>
    </row>
    <row r="19" spans="1:9" ht="18">
      <c r="A19" s="13">
        <v>18</v>
      </c>
      <c r="B19" s="14" t="s">
        <v>192</v>
      </c>
      <c r="C19" s="14" t="s">
        <v>190</v>
      </c>
      <c r="D19" s="14">
        <v>4100</v>
      </c>
      <c r="E19" s="13">
        <v>10</v>
      </c>
      <c r="F19" s="14">
        <f t="shared" si="0"/>
        <v>41000</v>
      </c>
      <c r="I19" s="22">
        <f>SUMPRODUCT(D2:D31,E2:E31)</f>
        <v>189060</v>
      </c>
    </row>
    <row r="20" spans="1:9" ht="18">
      <c r="A20" s="13">
        <v>19</v>
      </c>
      <c r="B20" s="14" t="s">
        <v>193</v>
      </c>
      <c r="C20" s="14" t="s">
        <v>185</v>
      </c>
      <c r="D20" s="14">
        <v>15</v>
      </c>
      <c r="E20" s="13">
        <v>40</v>
      </c>
      <c r="F20" s="14">
        <f t="shared" si="0"/>
        <v>600</v>
      </c>
    </row>
    <row r="21" spans="1:9" ht="18">
      <c r="A21" s="13">
        <v>20</v>
      </c>
      <c r="B21" s="14" t="s">
        <v>188</v>
      </c>
      <c r="C21" s="14" t="s">
        <v>194</v>
      </c>
      <c r="D21" s="14">
        <v>550</v>
      </c>
      <c r="E21" s="13">
        <v>10</v>
      </c>
      <c r="F21" s="14">
        <f t="shared" si="0"/>
        <v>5500</v>
      </c>
    </row>
    <row r="22" spans="1:9" ht="18">
      <c r="A22" s="13">
        <v>21</v>
      </c>
      <c r="B22" s="14" t="s">
        <v>184</v>
      </c>
      <c r="C22" s="14" t="s">
        <v>195</v>
      </c>
      <c r="D22" s="14">
        <v>10</v>
      </c>
      <c r="E22" s="13">
        <v>45</v>
      </c>
      <c r="F22" s="14">
        <f t="shared" si="0"/>
        <v>450</v>
      </c>
    </row>
    <row r="23" spans="1:9" ht="18">
      <c r="A23" s="13">
        <v>22</v>
      </c>
      <c r="B23" s="14" t="s">
        <v>196</v>
      </c>
      <c r="C23" s="14" t="s">
        <v>197</v>
      </c>
      <c r="D23" s="14">
        <v>250</v>
      </c>
      <c r="E23" s="13">
        <v>12</v>
      </c>
      <c r="F23" s="14">
        <f t="shared" si="0"/>
        <v>3000</v>
      </c>
    </row>
    <row r="24" spans="1:9" ht="18">
      <c r="A24" s="13">
        <v>23</v>
      </c>
      <c r="B24" s="14" t="s">
        <v>193</v>
      </c>
      <c r="C24" s="14" t="s">
        <v>185</v>
      </c>
      <c r="D24" s="14">
        <v>15</v>
      </c>
      <c r="E24" s="13">
        <v>24</v>
      </c>
      <c r="F24" s="14">
        <f t="shared" si="0"/>
        <v>360</v>
      </c>
    </row>
    <row r="25" spans="1:9" ht="18">
      <c r="A25" s="13">
        <v>24</v>
      </c>
      <c r="B25" s="14" t="s">
        <v>184</v>
      </c>
      <c r="C25" s="14" t="s">
        <v>185</v>
      </c>
      <c r="D25" s="14">
        <v>10</v>
      </c>
      <c r="E25" s="13">
        <v>50</v>
      </c>
      <c r="F25" s="14">
        <f t="shared" si="0"/>
        <v>500</v>
      </c>
    </row>
    <row r="26" spans="1:9" ht="18">
      <c r="A26" s="13">
        <v>25</v>
      </c>
      <c r="B26" s="14" t="s">
        <v>188</v>
      </c>
      <c r="C26" s="14" t="s">
        <v>189</v>
      </c>
      <c r="D26" s="14">
        <v>500</v>
      </c>
      <c r="E26" s="13">
        <v>5</v>
      </c>
      <c r="F26" s="14">
        <f t="shared" si="0"/>
        <v>2500</v>
      </c>
    </row>
    <row r="27" spans="1:9" ht="18">
      <c r="A27" s="13">
        <v>26</v>
      </c>
      <c r="B27" s="14" t="s">
        <v>196</v>
      </c>
      <c r="C27" s="14" t="s">
        <v>203</v>
      </c>
      <c r="D27" s="14">
        <v>150</v>
      </c>
      <c r="E27" s="13">
        <v>12</v>
      </c>
      <c r="F27" s="14">
        <f t="shared" si="0"/>
        <v>1800</v>
      </c>
    </row>
    <row r="28" spans="1:9" ht="18">
      <c r="A28" s="13">
        <v>27</v>
      </c>
      <c r="B28" s="14" t="s">
        <v>192</v>
      </c>
      <c r="C28" s="14" t="s">
        <v>201</v>
      </c>
      <c r="D28" s="14">
        <v>4050</v>
      </c>
      <c r="E28" s="13">
        <v>6</v>
      </c>
      <c r="F28" s="14">
        <f t="shared" si="0"/>
        <v>24300</v>
      </c>
    </row>
    <row r="29" spans="1:9" ht="18">
      <c r="A29" s="13">
        <v>28</v>
      </c>
      <c r="B29" s="14" t="s">
        <v>184</v>
      </c>
      <c r="C29" s="14" t="s">
        <v>195</v>
      </c>
      <c r="D29" s="14">
        <v>10</v>
      </c>
      <c r="E29" s="13">
        <v>55</v>
      </c>
      <c r="F29" s="14">
        <f t="shared" si="0"/>
        <v>550</v>
      </c>
    </row>
    <row r="30" spans="1:9" ht="18">
      <c r="A30" s="13">
        <v>29</v>
      </c>
      <c r="B30" s="14" t="s">
        <v>193</v>
      </c>
      <c r="C30" s="14" t="s">
        <v>195</v>
      </c>
      <c r="D30" s="14">
        <v>15</v>
      </c>
      <c r="E30" s="13">
        <v>35</v>
      </c>
      <c r="F30" s="14">
        <f t="shared" si="0"/>
        <v>525</v>
      </c>
    </row>
    <row r="31" spans="1:9" ht="18">
      <c r="A31" s="13">
        <v>30</v>
      </c>
      <c r="B31" s="14" t="s">
        <v>188</v>
      </c>
      <c r="C31" s="14" t="s">
        <v>194</v>
      </c>
      <c r="D31" s="14">
        <v>600</v>
      </c>
      <c r="E31" s="13">
        <v>10</v>
      </c>
      <c r="F31" s="14">
        <f t="shared" si="0"/>
        <v>6000</v>
      </c>
    </row>
    <row r="32" spans="1:9" ht="18">
      <c r="C32" s="11" t="s">
        <v>204</v>
      </c>
      <c r="D32" s="11"/>
      <c r="E32" s="11"/>
      <c r="F32" s="15">
        <f>SUM(F2:F31)</f>
        <v>189060</v>
      </c>
    </row>
    <row r="33" spans="3:6" ht="18">
      <c r="E33" s="58"/>
      <c r="F33" s="16"/>
    </row>
    <row r="34" spans="3:6">
      <c r="C34">
        <f>COUNTA(C2:C31)</f>
        <v>30</v>
      </c>
      <c r="E34">
        <f>COUNTA(E2:E31)</f>
        <v>30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34"/>
  <sheetViews>
    <sheetView workbookViewId="0">
      <selection activeCell="I18" sqref="I18"/>
    </sheetView>
  </sheetViews>
  <sheetFormatPr defaultColWidth="9" defaultRowHeight="14.4"/>
  <cols>
    <col min="1" max="1" width="19.88671875" customWidth="1"/>
    <col min="2" max="2" width="21.6640625" customWidth="1"/>
    <col min="3" max="3" width="18.6640625" customWidth="1"/>
    <col min="4" max="4" width="20.21875" customWidth="1"/>
    <col min="10" max="10" width="16.21875" customWidth="1"/>
  </cols>
  <sheetData>
    <row r="1" spans="1:10">
      <c r="A1" s="7" t="s">
        <v>205</v>
      </c>
      <c r="B1" s="6" t="s">
        <v>206</v>
      </c>
      <c r="C1" s="6" t="s">
        <v>207</v>
      </c>
      <c r="D1" s="6" t="s">
        <v>208</v>
      </c>
    </row>
    <row r="2" spans="1:10">
      <c r="A2" s="8" t="s">
        <v>209</v>
      </c>
      <c r="B2" s="8" t="str">
        <f>UPPER(A2)</f>
        <v>AMIT SAXENA</v>
      </c>
      <c r="C2" s="8" t="str">
        <f>LOWER(B2)</f>
        <v>amit saxena</v>
      </c>
      <c r="D2" s="8" t="str">
        <f>PROPER(A2)</f>
        <v>Amit Saxena</v>
      </c>
    </row>
    <row r="3" spans="1:10">
      <c r="A3" s="8" t="s">
        <v>210</v>
      </c>
      <c r="B3" s="8" t="str">
        <f t="shared" ref="B3:B11" si="0">UPPER(A3)</f>
        <v>SUMIT KUSHWAHA</v>
      </c>
      <c r="C3" s="8" t="str">
        <f t="shared" ref="C3:C11" si="1">LOWER(B3)</f>
        <v>sumit kushwaha</v>
      </c>
      <c r="D3" s="8" t="str">
        <f t="shared" ref="D3:D11" si="2">PROPER(A3)</f>
        <v>Sumit Kushwaha</v>
      </c>
    </row>
    <row r="4" spans="1:10">
      <c r="A4" s="8" t="s">
        <v>211</v>
      </c>
      <c r="B4" s="8" t="str">
        <f t="shared" si="0"/>
        <v>KUNAL GOSWAMI</v>
      </c>
      <c r="C4" s="8" t="str">
        <f t="shared" si="1"/>
        <v>kunal goswami</v>
      </c>
      <c r="D4" s="8" t="str">
        <f t="shared" si="2"/>
        <v>Kunal Goswami</v>
      </c>
    </row>
    <row r="5" spans="1:10">
      <c r="A5" s="8" t="s">
        <v>212</v>
      </c>
      <c r="B5" s="8" t="str">
        <f t="shared" si="0"/>
        <v>KANIKA MATHUR</v>
      </c>
      <c r="C5" s="8" t="str">
        <f t="shared" si="1"/>
        <v>kanika mathur</v>
      </c>
      <c r="D5" s="8" t="str">
        <f t="shared" si="2"/>
        <v>Kanika Mathur</v>
      </c>
    </row>
    <row r="6" spans="1:10">
      <c r="A6" s="8" t="s">
        <v>213</v>
      </c>
      <c r="B6" s="8" t="str">
        <f t="shared" si="0"/>
        <v>KOMAL ARORA</v>
      </c>
      <c r="C6" s="8" t="str">
        <f t="shared" si="1"/>
        <v>komal arora</v>
      </c>
      <c r="D6" s="8" t="str">
        <f t="shared" si="2"/>
        <v>Komal Arora</v>
      </c>
    </row>
    <row r="7" spans="1:10">
      <c r="A7" s="8" t="s">
        <v>214</v>
      </c>
      <c r="B7" s="8" t="str">
        <f t="shared" si="0"/>
        <v>MOHAMMAD KAMIL</v>
      </c>
      <c r="C7" s="8" t="str">
        <f t="shared" si="1"/>
        <v>mohammad kamil</v>
      </c>
      <c r="D7" s="8" t="str">
        <f t="shared" si="2"/>
        <v>Mohammad Kamil</v>
      </c>
    </row>
    <row r="8" spans="1:10">
      <c r="A8" s="8" t="s">
        <v>215</v>
      </c>
      <c r="B8" s="8" t="str">
        <f t="shared" si="0"/>
        <v>KISHORE CHANDRA</v>
      </c>
      <c r="C8" s="8" t="str">
        <f t="shared" si="1"/>
        <v>kishore chandra</v>
      </c>
      <c r="D8" s="8" t="str">
        <f t="shared" si="2"/>
        <v>Kishore Chandra</v>
      </c>
    </row>
    <row r="9" spans="1:10">
      <c r="A9" s="8" t="s">
        <v>216</v>
      </c>
      <c r="B9" s="8" t="str">
        <f t="shared" si="0"/>
        <v>KAMESH KAUSHIK</v>
      </c>
      <c r="C9" s="8" t="str">
        <f t="shared" si="1"/>
        <v>kamesh kaushik</v>
      </c>
      <c r="D9" s="8" t="str">
        <f t="shared" si="2"/>
        <v>Kamesh Kaushik</v>
      </c>
    </row>
    <row r="10" spans="1:10">
      <c r="A10" s="8" t="s">
        <v>217</v>
      </c>
      <c r="B10" s="8" t="str">
        <f t="shared" si="0"/>
        <v>MANOHAR PRAJAPATI</v>
      </c>
      <c r="C10" s="8" t="str">
        <f t="shared" si="1"/>
        <v>manohar prajapati</v>
      </c>
      <c r="D10" s="8" t="str">
        <f t="shared" si="2"/>
        <v>Manohar Prajapati</v>
      </c>
    </row>
    <row r="11" spans="1:10">
      <c r="A11" s="8" t="s">
        <v>218</v>
      </c>
      <c r="B11" s="8" t="str">
        <f t="shared" si="0"/>
        <v>MAYANK VISHWAKARMA</v>
      </c>
      <c r="C11" s="8" t="str">
        <f t="shared" si="1"/>
        <v>mayank vishwakarma</v>
      </c>
      <c r="D11" s="8" t="str">
        <f t="shared" si="2"/>
        <v>Mayank Vishwakarma</v>
      </c>
    </row>
    <row r="12" spans="1:10">
      <c r="A12" s="7" t="s">
        <v>205</v>
      </c>
      <c r="B12" s="6" t="s">
        <v>219</v>
      </c>
      <c r="C12" s="6" t="s">
        <v>220</v>
      </c>
      <c r="D12" s="6" t="s">
        <v>221</v>
      </c>
    </row>
    <row r="13" spans="1:10">
      <c r="A13" s="8" t="s">
        <v>209</v>
      </c>
      <c r="B13" s="8"/>
      <c r="C13" s="8"/>
      <c r="D13" s="8"/>
      <c r="F13" s="4"/>
      <c r="G13" s="4"/>
      <c r="J13" s="4"/>
    </row>
    <row r="14" spans="1:10">
      <c r="A14" s="8" t="s">
        <v>210</v>
      </c>
      <c r="B14" s="8"/>
      <c r="C14" s="8"/>
      <c r="D14" s="8"/>
    </row>
    <row r="15" spans="1:10">
      <c r="A15" s="8" t="s">
        <v>211</v>
      </c>
      <c r="B15" s="8"/>
      <c r="C15" s="8"/>
      <c r="D15" s="8"/>
    </row>
    <row r="16" spans="1:10">
      <c r="A16" s="8" t="s">
        <v>212</v>
      </c>
      <c r="B16" s="8"/>
      <c r="C16" s="8"/>
      <c r="D16" s="8"/>
    </row>
    <row r="17" spans="1:12">
      <c r="A17" s="8" t="s">
        <v>213</v>
      </c>
      <c r="B17" s="8"/>
      <c r="C17" s="8"/>
      <c r="D17" s="8"/>
    </row>
    <row r="18" spans="1:12">
      <c r="A18" s="8" t="s">
        <v>214</v>
      </c>
      <c r="B18" s="8"/>
      <c r="C18" s="8"/>
      <c r="D18" s="8"/>
    </row>
    <row r="19" spans="1:12">
      <c r="A19" s="8" t="s">
        <v>215</v>
      </c>
      <c r="B19" s="8"/>
      <c r="C19" s="8"/>
      <c r="D19" s="8"/>
    </row>
    <row r="20" spans="1:12">
      <c r="A20" s="8" t="s">
        <v>216</v>
      </c>
      <c r="B20" s="8"/>
      <c r="C20" s="8"/>
      <c r="D20" s="8"/>
    </row>
    <row r="21" spans="1:12">
      <c r="A21" s="8" t="s">
        <v>217</v>
      </c>
      <c r="B21" s="8"/>
      <c r="C21" s="8"/>
      <c r="D21" s="8"/>
    </row>
    <row r="22" spans="1:12">
      <c r="A22" s="8" t="s">
        <v>218</v>
      </c>
      <c r="B22" s="8"/>
      <c r="C22" s="8"/>
      <c r="D22" s="8"/>
    </row>
    <row r="23" spans="1:12">
      <c r="A23" s="8"/>
      <c r="B23" s="8"/>
      <c r="C23" s="8" t="str">
        <f t="shared" ref="C14:C23" si="3">RIGHT(A23,6)</f>
        <v/>
      </c>
      <c r="D23" s="8"/>
    </row>
    <row r="24" spans="1:12">
      <c r="A24" s="7" t="s">
        <v>205</v>
      </c>
      <c r="B24" s="6" t="s">
        <v>222</v>
      </c>
      <c r="C24" s="6" t="s">
        <v>223</v>
      </c>
      <c r="D24" s="6" t="s">
        <v>224</v>
      </c>
    </row>
    <row r="25" spans="1:12">
      <c r="A25" s="8" t="s">
        <v>225</v>
      </c>
      <c r="B25" s="8" t="str">
        <f>TRIM(A25)</f>
        <v>amit saxena</v>
      </c>
      <c r="C25" s="8">
        <f>LEN(B25)</f>
        <v>11</v>
      </c>
      <c r="D25" s="8" t="str">
        <f>CONCATENATE(G25," ",H25)</f>
        <v>Amit Saxena</v>
      </c>
      <c r="E25" s="8"/>
      <c r="F25" s="8"/>
      <c r="G25" s="4" t="s">
        <v>226</v>
      </c>
      <c r="H25" s="4" t="s">
        <v>227</v>
      </c>
      <c r="K25" s="4"/>
      <c r="L25" s="4"/>
    </row>
    <row r="26" spans="1:12">
      <c r="A26" s="8" t="s">
        <v>228</v>
      </c>
      <c r="B26" s="8" t="str">
        <f t="shared" ref="B26:B34" si="4">TRIM(A26)</f>
        <v>sumit kushwaha</v>
      </c>
      <c r="C26" s="8">
        <f t="shared" ref="C26:C34" si="5">LEN(B26)</f>
        <v>14</v>
      </c>
      <c r="D26" s="8" t="str">
        <f>CONCATENATE(G26," ",H26)</f>
        <v>Sumit Kushwaha</v>
      </c>
      <c r="E26" s="8"/>
      <c r="F26" s="8"/>
      <c r="G26" s="4" t="s">
        <v>229</v>
      </c>
      <c r="H26" s="4" t="s">
        <v>230</v>
      </c>
    </row>
    <row r="27" spans="1:12">
      <c r="A27" s="8" t="s">
        <v>231</v>
      </c>
      <c r="B27" s="8" t="str">
        <f t="shared" si="4"/>
        <v>kunal goswami</v>
      </c>
      <c r="C27" s="8">
        <f t="shared" si="5"/>
        <v>13</v>
      </c>
      <c r="D27" s="8" t="str">
        <f>G25&amp;" "&amp;H25</f>
        <v>Amit Saxena</v>
      </c>
      <c r="E27" s="8"/>
      <c r="F27" s="8"/>
    </row>
    <row r="28" spans="1:12">
      <c r="A28" s="8" t="s">
        <v>232</v>
      </c>
      <c r="B28" s="8" t="str">
        <f t="shared" si="4"/>
        <v>kanika mathur</v>
      </c>
      <c r="C28" s="8">
        <f t="shared" si="5"/>
        <v>13</v>
      </c>
      <c r="D28" s="8" t="str">
        <f>CONCATENATE(G28," ",PROPER(H28)," ",I28)</f>
        <v>Amit Kumar Verma</v>
      </c>
      <c r="E28" s="8"/>
      <c r="F28" s="8"/>
      <c r="G28" s="4" t="s">
        <v>226</v>
      </c>
      <c r="H28" s="4" t="s">
        <v>233</v>
      </c>
      <c r="I28" s="4" t="s">
        <v>234</v>
      </c>
    </row>
    <row r="29" spans="1:12">
      <c r="A29" s="8" t="s">
        <v>235</v>
      </c>
      <c r="B29" s="8" t="str">
        <f t="shared" si="4"/>
        <v>komal arora</v>
      </c>
      <c r="C29" s="8">
        <f t="shared" si="5"/>
        <v>11</v>
      </c>
      <c r="D29" s="8"/>
      <c r="E29" s="8"/>
      <c r="F29" s="8"/>
    </row>
    <row r="30" spans="1:12">
      <c r="A30" s="8" t="s">
        <v>236</v>
      </c>
      <c r="B30" s="8" t="str">
        <f t="shared" si="4"/>
        <v>mohammad kamil</v>
      </c>
      <c r="C30" s="8">
        <f t="shared" si="5"/>
        <v>14</v>
      </c>
      <c r="D30" s="8"/>
      <c r="E30" s="8"/>
      <c r="F30" s="8"/>
    </row>
    <row r="31" spans="1:12">
      <c r="A31" s="8" t="s">
        <v>237</v>
      </c>
      <c r="B31" s="8" t="str">
        <f t="shared" si="4"/>
        <v>kishore chandra</v>
      </c>
      <c r="C31" s="8">
        <f t="shared" si="5"/>
        <v>15</v>
      </c>
      <c r="D31" s="8"/>
      <c r="E31" s="8"/>
      <c r="F31" s="8"/>
    </row>
    <row r="32" spans="1:12">
      <c r="A32" s="8" t="s">
        <v>238</v>
      </c>
      <c r="B32" s="8" t="str">
        <f t="shared" si="4"/>
        <v>kamesh kaushik</v>
      </c>
      <c r="C32" s="8">
        <f t="shared" si="5"/>
        <v>14</v>
      </c>
      <c r="D32" s="8"/>
      <c r="E32" s="8"/>
      <c r="F32" s="8"/>
    </row>
    <row r="33" spans="1:6">
      <c r="A33" s="8" t="s">
        <v>239</v>
      </c>
      <c r="B33" s="8" t="str">
        <f t="shared" si="4"/>
        <v>manohar prajapati</v>
      </c>
      <c r="C33" s="8">
        <f t="shared" si="5"/>
        <v>17</v>
      </c>
      <c r="D33" s="8"/>
      <c r="E33" s="8"/>
      <c r="F33" s="8"/>
    </row>
    <row r="34" spans="1:6">
      <c r="A34" s="8" t="s">
        <v>240</v>
      </c>
      <c r="B34" s="8" t="str">
        <f t="shared" si="4"/>
        <v>mayank vishwakarma</v>
      </c>
      <c r="C34" s="8">
        <f t="shared" si="5"/>
        <v>18</v>
      </c>
      <c r="D34" s="8"/>
      <c r="E34" s="8"/>
      <c r="F34" s="8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16"/>
  <sheetViews>
    <sheetView topLeftCell="A4" workbookViewId="0">
      <selection activeCell="B10" sqref="B10"/>
    </sheetView>
  </sheetViews>
  <sheetFormatPr defaultColWidth="9" defaultRowHeight="14.4"/>
  <cols>
    <col min="1" max="1" width="10.109375" customWidth="1"/>
    <col min="2" max="2" width="56.44140625" customWidth="1"/>
    <col min="3" max="3" width="32.5546875" customWidth="1"/>
  </cols>
  <sheetData>
    <row r="1" spans="1:4">
      <c r="A1" s="7" t="s">
        <v>34</v>
      </c>
      <c r="B1" s="7" t="s">
        <v>241</v>
      </c>
      <c r="C1" s="57" t="s">
        <v>242</v>
      </c>
      <c r="D1" s="57"/>
    </row>
    <row r="2" spans="1:4">
      <c r="A2" s="8" t="s">
        <v>243</v>
      </c>
      <c r="B2" s="9">
        <v>27369</v>
      </c>
      <c r="C2" s="10" t="str">
        <f>A2&amp;"-"&amp;TEXT(B2,"DD-MM-YYYY")</f>
        <v>Animesh-06-12-1974</v>
      </c>
      <c r="D2" s="8"/>
    </row>
    <row r="3" spans="1:4">
      <c r="A3" s="8" t="s">
        <v>244</v>
      </c>
      <c r="B3" s="8" t="s">
        <v>245</v>
      </c>
      <c r="C3" s="10" t="str">
        <f t="shared" ref="C3:C4" si="0">A3&amp;"-"&amp;TEXT(B3,"DD-MM-YYYY")</f>
        <v>Mahesh-15/07/1979</v>
      </c>
      <c r="D3" s="8"/>
    </row>
    <row r="4" spans="1:4">
      <c r="A4" s="8" t="s">
        <v>246</v>
      </c>
      <c r="B4" s="8" t="s">
        <v>247</v>
      </c>
      <c r="C4" s="10" t="str">
        <f t="shared" si="0"/>
        <v>Anupam-16/7/1980</v>
      </c>
      <c r="D4" s="8"/>
    </row>
    <row r="9" spans="1:4">
      <c r="A9" s="11" t="s">
        <v>34</v>
      </c>
      <c r="B9" s="2" t="s">
        <v>248</v>
      </c>
    </row>
    <row r="10" spans="1:4">
      <c r="A10" t="s">
        <v>61</v>
      </c>
      <c r="B10" s="4"/>
    </row>
    <row r="11" spans="1:4">
      <c r="A11" t="s">
        <v>62</v>
      </c>
    </row>
    <row r="12" spans="1:4">
      <c r="A12" t="s">
        <v>63</v>
      </c>
    </row>
    <row r="13" spans="1:4">
      <c r="A13" t="s">
        <v>64</v>
      </c>
    </row>
    <row r="14" spans="1:4">
      <c r="A14" t="s">
        <v>65</v>
      </c>
    </row>
    <row r="15" spans="1:4">
      <c r="A15" t="s">
        <v>66</v>
      </c>
    </row>
    <row r="16" spans="1:4">
      <c r="A16" t="s">
        <v>67</v>
      </c>
    </row>
  </sheetData>
  <mergeCells count="1">
    <mergeCell ref="C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:J16"/>
  <sheetViews>
    <sheetView workbookViewId="0">
      <selection activeCell="D5" sqref="D5:D13"/>
    </sheetView>
  </sheetViews>
  <sheetFormatPr defaultColWidth="9" defaultRowHeight="14.4"/>
  <cols>
    <col min="5" max="5" width="16.21875" customWidth="1"/>
    <col min="8" max="8" width="11.21875" customWidth="1"/>
  </cols>
  <sheetData>
    <row r="3" spans="5:10">
      <c r="E3" s="44" t="s">
        <v>7</v>
      </c>
      <c r="F3" s="44" t="s">
        <v>8</v>
      </c>
      <c r="G3" s="44"/>
      <c r="H3" s="44" t="s">
        <v>9</v>
      </c>
      <c r="I3" s="51"/>
      <c r="J3" s="51"/>
    </row>
    <row r="4" spans="5:10">
      <c r="E4" t="s">
        <v>10</v>
      </c>
      <c r="H4">
        <v>10</v>
      </c>
    </row>
    <row r="5" spans="5:10">
      <c r="E5" t="s">
        <v>11</v>
      </c>
      <c r="H5">
        <v>20</v>
      </c>
    </row>
    <row r="6" spans="5:10">
      <c r="E6" t="s">
        <v>12</v>
      </c>
      <c r="H6">
        <v>30</v>
      </c>
    </row>
    <row r="7" spans="5:10">
      <c r="E7" t="s">
        <v>13</v>
      </c>
      <c r="F7" t="s">
        <v>14</v>
      </c>
    </row>
    <row r="8" spans="5:10">
      <c r="E8" t="s">
        <v>15</v>
      </c>
      <c r="H8" s="11" t="s">
        <v>16</v>
      </c>
    </row>
    <row r="9" spans="5:10">
      <c r="E9" t="s">
        <v>17</v>
      </c>
      <c r="H9" s="49">
        <v>45570</v>
      </c>
    </row>
    <row r="10" spans="5:10">
      <c r="E10" t="s">
        <v>18</v>
      </c>
      <c r="H10" s="49">
        <v>45390</v>
      </c>
    </row>
    <row r="11" spans="5:10">
      <c r="E11" t="s">
        <v>19</v>
      </c>
      <c r="H11" s="49">
        <v>45458</v>
      </c>
    </row>
    <row r="12" spans="5:10">
      <c r="E12" t="s">
        <v>20</v>
      </c>
      <c r="H12" s="50"/>
    </row>
    <row r="13" spans="5:10">
      <c r="E13" t="s">
        <v>21</v>
      </c>
      <c r="H13" s="11" t="s">
        <v>22</v>
      </c>
    </row>
    <row r="14" spans="5:10">
      <c r="H14">
        <v>10</v>
      </c>
    </row>
    <row r="15" spans="5:10">
      <c r="H15">
        <v>25</v>
      </c>
    </row>
    <row r="16" spans="5:10">
      <c r="H16">
        <v>45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38"/>
  <sheetViews>
    <sheetView topLeftCell="A13" workbookViewId="0">
      <selection activeCell="B14" sqref="B14:B23"/>
    </sheetView>
  </sheetViews>
  <sheetFormatPr defaultColWidth="9" defaultRowHeight="14.4"/>
  <cols>
    <col min="1" max="1" width="22.5546875" customWidth="1"/>
    <col min="2" max="2" width="33.5546875" customWidth="1"/>
    <col min="3" max="3" width="14.5546875" customWidth="1"/>
    <col min="4" max="4" width="12.88671875" customWidth="1"/>
    <col min="6" max="6" width="12.88671875" customWidth="1"/>
  </cols>
  <sheetData>
    <row r="1" spans="1:9">
      <c r="A1" s="1" t="s">
        <v>249</v>
      </c>
      <c r="B1" s="2" t="s">
        <v>250</v>
      </c>
    </row>
    <row r="2" spans="1:9">
      <c r="A2" s="3" t="s">
        <v>251</v>
      </c>
    </row>
    <row r="3" spans="1:9">
      <c r="A3" s="3" t="s">
        <v>252</v>
      </c>
    </row>
    <row r="4" spans="1:9">
      <c r="A4" s="3" t="s">
        <v>253</v>
      </c>
    </row>
    <row r="5" spans="1:9">
      <c r="A5" s="3" t="s">
        <v>254</v>
      </c>
    </row>
    <row r="6" spans="1:9">
      <c r="A6" s="3" t="s">
        <v>255</v>
      </c>
    </row>
    <row r="7" spans="1:9">
      <c r="A7" s="3" t="s">
        <v>256</v>
      </c>
    </row>
    <row r="8" spans="1:9">
      <c r="A8" s="3" t="s">
        <v>257</v>
      </c>
    </row>
    <row r="9" spans="1:9">
      <c r="A9" s="3" t="s">
        <v>258</v>
      </c>
    </row>
    <row r="10" spans="1:9">
      <c r="A10" s="3" t="s">
        <v>259</v>
      </c>
    </row>
    <row r="11" spans="1:9">
      <c r="A11" s="3" t="s">
        <v>260</v>
      </c>
    </row>
    <row r="13" spans="1:9">
      <c r="A13" s="1" t="s">
        <v>34</v>
      </c>
      <c r="B13" s="2" t="s">
        <v>261</v>
      </c>
      <c r="C13" s="4"/>
      <c r="D13" s="4"/>
    </row>
    <row r="14" spans="1:9">
      <c r="A14" s="3" t="s">
        <v>262</v>
      </c>
      <c r="I14" s="4"/>
    </row>
    <row r="15" spans="1:9">
      <c r="A15" s="3" t="s">
        <v>263</v>
      </c>
      <c r="I15" s="4"/>
    </row>
    <row r="16" spans="1:9">
      <c r="A16" s="3" t="s">
        <v>264</v>
      </c>
      <c r="I16" s="4"/>
    </row>
    <row r="17" spans="1:6">
      <c r="A17" s="3" t="s">
        <v>265</v>
      </c>
    </row>
    <row r="18" spans="1:6">
      <c r="A18" s="3" t="s">
        <v>266</v>
      </c>
    </row>
    <row r="19" spans="1:6">
      <c r="A19" s="3" t="s">
        <v>267</v>
      </c>
    </row>
    <row r="20" spans="1:6">
      <c r="A20" s="3" t="s">
        <v>268</v>
      </c>
    </row>
    <row r="21" spans="1:6">
      <c r="A21" s="3" t="s">
        <v>269</v>
      </c>
    </row>
    <row r="22" spans="1:6">
      <c r="A22" s="3" t="s">
        <v>270</v>
      </c>
    </row>
    <row r="23" spans="1:6">
      <c r="A23" s="3" t="s">
        <v>271</v>
      </c>
    </row>
    <row r="25" spans="1:6">
      <c r="A25" s="5" t="s">
        <v>272</v>
      </c>
      <c r="B25" s="6" t="s">
        <v>273</v>
      </c>
      <c r="C25" s="7" t="s">
        <v>274</v>
      </c>
      <c r="D25" s="6" t="s">
        <v>273</v>
      </c>
    </row>
    <row r="26" spans="1:6">
      <c r="A26" s="8" t="s">
        <v>275</v>
      </c>
      <c r="B26" s="8" t="str">
        <f>SUBSTITUTE(A26,"-","")</f>
        <v>824SHF6345G</v>
      </c>
      <c r="C26" s="8" t="s">
        <v>276</v>
      </c>
      <c r="D26" s="8" t="str">
        <f>SUBSTITUTE(C26,"Region","Zone")</f>
        <v>Eastern Zone</v>
      </c>
      <c r="F26" t="str">
        <f>SUBSTITUTE(A26,"-","",2)</f>
        <v>824-SHF6345G</v>
      </c>
    </row>
    <row r="27" spans="1:6">
      <c r="A27" s="8" t="s">
        <v>277</v>
      </c>
      <c r="B27" s="8" t="str">
        <f t="shared" ref="B27:B28" si="0">SUBSTITUTE(A27,"-","")</f>
        <v>395FSG67652</v>
      </c>
      <c r="C27" s="8" t="s">
        <v>278</v>
      </c>
      <c r="D27" s="8" t="str">
        <f t="shared" ref="D27:D29" si="1">SUBSTITUTE(C27,"Region","Zone")</f>
        <v>Southern Zone</v>
      </c>
      <c r="F27" t="str">
        <f t="shared" ref="F27:F29" si="2">SUBSTITUTE(A27,"-","",2)</f>
        <v>395-FSG67652</v>
      </c>
    </row>
    <row r="28" spans="1:6">
      <c r="A28" s="8" t="s">
        <v>279</v>
      </c>
      <c r="B28" s="8" t="str">
        <f t="shared" si="0"/>
        <v>350GTS43589</v>
      </c>
      <c r="C28" s="8" t="s">
        <v>280</v>
      </c>
      <c r="D28" s="8" t="str">
        <f t="shared" si="1"/>
        <v>Western Zone</v>
      </c>
      <c r="F28" t="str">
        <f t="shared" si="2"/>
        <v>350-GTS43589</v>
      </c>
    </row>
    <row r="29" spans="1:6">
      <c r="A29" s="8"/>
      <c r="B29" s="8" t="str">
        <f t="shared" ref="B29" si="3">SUBSTITUTE(A29,"-","")</f>
        <v/>
      </c>
      <c r="C29" s="8" t="s">
        <v>281</v>
      </c>
      <c r="D29" s="8" t="str">
        <f t="shared" si="1"/>
        <v>Northern Zone</v>
      </c>
      <c r="F29" t="str">
        <f t="shared" si="2"/>
        <v/>
      </c>
    </row>
    <row r="32" spans="1:6">
      <c r="A32" s="7" t="s">
        <v>274</v>
      </c>
      <c r="B32" s="6" t="s">
        <v>282</v>
      </c>
    </row>
    <row r="33" spans="1:2">
      <c r="A33" s="8"/>
      <c r="B33" s="8"/>
    </row>
    <row r="34" spans="1:2">
      <c r="A34" s="8" t="s">
        <v>283</v>
      </c>
      <c r="B34" s="8" t="str">
        <f>LEFT(A34,LEN(A34)-10)</f>
        <v>Manmohan</v>
      </c>
    </row>
    <row r="35" spans="1:2">
      <c r="A35" s="8" t="s">
        <v>284</v>
      </c>
      <c r="B35" s="8" t="str">
        <f t="shared" ref="B35:B38" si="4">LEFT(A35,LEN(A35)-10)</f>
        <v>Manoranjan</v>
      </c>
    </row>
    <row r="36" spans="1:2">
      <c r="A36" s="8" t="s">
        <v>285</v>
      </c>
      <c r="B36" s="8" t="str">
        <f t="shared" si="4"/>
        <v>Kishore</v>
      </c>
    </row>
    <row r="37" spans="1:2">
      <c r="A37" s="8" t="s">
        <v>286</v>
      </c>
      <c r="B37" s="8" t="str">
        <f t="shared" si="4"/>
        <v>Amitesh</v>
      </c>
    </row>
    <row r="38" spans="1:2">
      <c r="A38" s="8" t="s">
        <v>287</v>
      </c>
      <c r="B38" s="8" t="str">
        <f t="shared" si="4"/>
        <v>kanika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24"/>
  <sheetViews>
    <sheetView workbookViewId="0">
      <selection activeCell="C24" sqref="C24"/>
    </sheetView>
  </sheetViews>
  <sheetFormatPr defaultColWidth="9" defaultRowHeight="14.4"/>
  <cols>
    <col min="2" max="2" width="11.44140625" customWidth="1"/>
    <col min="3" max="3" width="15.6640625" customWidth="1"/>
  </cols>
  <sheetData>
    <row r="2" spans="1:4">
      <c r="A2" s="47" t="s">
        <v>23</v>
      </c>
      <c r="B2" s="47" t="s">
        <v>24</v>
      </c>
      <c r="C2" s="47" t="s">
        <v>25</v>
      </c>
      <c r="D2" s="47" t="s">
        <v>26</v>
      </c>
    </row>
    <row r="3" spans="1:4">
      <c r="A3" t="s">
        <v>27</v>
      </c>
      <c r="B3" s="48">
        <v>28165</v>
      </c>
      <c r="C3" s="48">
        <v>20472.75</v>
      </c>
      <c r="D3" s="48"/>
    </row>
    <row r="4" spans="1:4">
      <c r="A4" t="s">
        <v>28</v>
      </c>
      <c r="B4" s="48">
        <v>26259.5</v>
      </c>
      <c r="C4" s="48">
        <v>17562</v>
      </c>
      <c r="D4" s="48"/>
    </row>
    <row r="5" spans="1:4">
      <c r="A5" t="s">
        <v>29</v>
      </c>
      <c r="B5" s="48">
        <v>24022</v>
      </c>
      <c r="C5" s="48">
        <v>17987</v>
      </c>
      <c r="D5" s="48"/>
    </row>
    <row r="6" spans="1:4">
      <c r="A6" t="s">
        <v>30</v>
      </c>
      <c r="B6" s="48">
        <v>26474.5</v>
      </c>
      <c r="C6" s="48">
        <v>18026.25</v>
      </c>
      <c r="D6" s="48"/>
    </row>
    <row r="7" spans="1:4">
      <c r="A7" t="s">
        <v>31</v>
      </c>
      <c r="B7" s="48">
        <v>23327.75</v>
      </c>
      <c r="C7" s="48">
        <v>19528</v>
      </c>
      <c r="D7" s="48"/>
    </row>
    <row r="8" spans="1:4">
      <c r="A8" t="s">
        <v>32</v>
      </c>
      <c r="B8" s="48">
        <v>22729</v>
      </c>
      <c r="C8" s="48">
        <v>19810.5</v>
      </c>
      <c r="D8" s="48"/>
    </row>
    <row r="9" spans="1:4">
      <c r="A9" t="s">
        <v>33</v>
      </c>
      <c r="B9" s="48">
        <v>24728</v>
      </c>
      <c r="C9" s="48">
        <v>18680</v>
      </c>
      <c r="D9" s="48"/>
    </row>
    <row r="24" spans="3:3">
      <c r="C24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D13"/>
  <sheetViews>
    <sheetView topLeftCell="A7" workbookViewId="0">
      <selection activeCell="D5" sqref="D5:D13"/>
    </sheetView>
  </sheetViews>
  <sheetFormatPr defaultColWidth="9" defaultRowHeight="14.4"/>
  <cols>
    <col min="2" max="2" width="10.109375" customWidth="1"/>
    <col min="3" max="3" width="23.109375" customWidth="1"/>
    <col min="4" max="4" width="13.77734375" customWidth="1"/>
  </cols>
  <sheetData>
    <row r="3" spans="2:4">
      <c r="B3" s="44" t="s">
        <v>34</v>
      </c>
      <c r="C3" s="44" t="s">
        <v>35</v>
      </c>
      <c r="D3" s="44" t="s">
        <v>36</v>
      </c>
    </row>
    <row r="4" spans="2:4">
      <c r="B4" s="44" t="s">
        <v>37</v>
      </c>
      <c r="C4" s="45">
        <v>100</v>
      </c>
      <c r="D4" s="44"/>
    </row>
    <row r="5" spans="2:4">
      <c r="B5" t="s">
        <v>38</v>
      </c>
      <c r="C5" s="41">
        <v>85</v>
      </c>
      <c r="D5" s="46"/>
    </row>
    <row r="6" spans="2:4">
      <c r="B6" t="s">
        <v>39</v>
      </c>
      <c r="C6" s="41">
        <v>65</v>
      </c>
      <c r="D6" s="46"/>
    </row>
    <row r="7" spans="2:4">
      <c r="B7" t="s">
        <v>40</v>
      </c>
      <c r="C7" s="41">
        <v>75</v>
      </c>
      <c r="D7" s="46"/>
    </row>
    <row r="8" spans="2:4">
      <c r="B8" t="s">
        <v>41</v>
      </c>
      <c r="C8" s="41">
        <v>85</v>
      </c>
      <c r="D8" s="46"/>
    </row>
    <row r="9" spans="2:4">
      <c r="B9" t="s">
        <v>42</v>
      </c>
      <c r="C9" s="41">
        <v>95</v>
      </c>
      <c r="D9" s="46"/>
    </row>
    <row r="10" spans="2:4">
      <c r="B10" t="s">
        <v>43</v>
      </c>
      <c r="C10" s="41">
        <v>45</v>
      </c>
      <c r="D10" s="46"/>
    </row>
    <row r="11" spans="2:4">
      <c r="B11" t="s">
        <v>44</v>
      </c>
      <c r="C11" s="41">
        <v>90</v>
      </c>
      <c r="D11" s="46"/>
    </row>
    <row r="12" spans="2:4">
      <c r="B12" t="s">
        <v>45</v>
      </c>
      <c r="C12" s="41">
        <v>72</v>
      </c>
      <c r="D12" s="46"/>
    </row>
    <row r="13" spans="2:4">
      <c r="B13" t="s">
        <v>46</v>
      </c>
      <c r="C13" s="41">
        <v>80</v>
      </c>
      <c r="D13" s="4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H9"/>
  <sheetViews>
    <sheetView workbookViewId="0">
      <selection activeCell="D5" sqref="D5:D13"/>
    </sheetView>
  </sheetViews>
  <sheetFormatPr defaultColWidth="9" defaultRowHeight="14.4"/>
  <sheetData>
    <row r="2" spans="2:8">
      <c r="C2" s="53" t="s">
        <v>47</v>
      </c>
      <c r="D2" s="53"/>
      <c r="E2" s="53"/>
      <c r="F2" s="53"/>
      <c r="G2" s="53"/>
      <c r="H2" s="53"/>
    </row>
    <row r="3" spans="2:8">
      <c r="C3" s="54" t="s">
        <v>48</v>
      </c>
      <c r="D3" s="54"/>
      <c r="E3" s="54"/>
      <c r="F3" s="54"/>
      <c r="G3" s="54"/>
      <c r="H3" s="54"/>
    </row>
    <row r="4" spans="2:8">
      <c r="B4" s="55" t="s">
        <v>49</v>
      </c>
      <c r="D4" s="43">
        <v>1</v>
      </c>
      <c r="E4" s="43">
        <v>2</v>
      </c>
      <c r="F4" s="43">
        <v>3</v>
      </c>
      <c r="G4" s="43">
        <v>4</v>
      </c>
      <c r="H4" s="43">
        <v>5</v>
      </c>
    </row>
    <row r="5" spans="2:8" ht="14.4" customHeight="1">
      <c r="B5" s="55"/>
      <c r="C5" s="43">
        <v>10</v>
      </c>
      <c r="D5" s="25"/>
      <c r="E5" s="25"/>
      <c r="F5" s="25"/>
      <c r="G5" s="25"/>
      <c r="H5" s="25"/>
    </row>
    <row r="6" spans="2:8">
      <c r="B6" s="55"/>
      <c r="C6" s="43">
        <v>20</v>
      </c>
      <c r="D6" s="25"/>
      <c r="E6" s="25"/>
      <c r="F6" s="25"/>
      <c r="G6" s="25"/>
      <c r="H6" s="25"/>
    </row>
    <row r="7" spans="2:8">
      <c r="B7" s="55"/>
      <c r="C7" s="43">
        <v>30</v>
      </c>
      <c r="D7" s="25"/>
      <c r="E7" s="25"/>
      <c r="F7" s="25"/>
      <c r="G7" s="25"/>
      <c r="H7" s="25"/>
    </row>
    <row r="8" spans="2:8">
      <c r="B8" s="55"/>
      <c r="C8" s="43">
        <v>40</v>
      </c>
      <c r="D8" s="25"/>
      <c r="E8" s="25"/>
      <c r="F8" s="25"/>
      <c r="G8" s="25"/>
      <c r="H8" s="25"/>
    </row>
    <row r="9" spans="2:8">
      <c r="B9" s="55"/>
      <c r="C9" s="43">
        <v>50</v>
      </c>
      <c r="D9" s="25"/>
      <c r="E9" s="25"/>
      <c r="F9" s="25"/>
      <c r="G9" s="25"/>
      <c r="H9" s="25"/>
    </row>
  </sheetData>
  <mergeCells count="3">
    <mergeCell ref="C2:H2"/>
    <mergeCell ref="C3:H3"/>
    <mergeCell ref="B4:B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2:I14"/>
  <sheetViews>
    <sheetView workbookViewId="0">
      <selection activeCell="D5" sqref="D5:D13"/>
    </sheetView>
  </sheetViews>
  <sheetFormatPr defaultColWidth="9" defaultRowHeight="14.4"/>
  <cols>
    <col min="6" max="6" width="13.33203125" customWidth="1"/>
  </cols>
  <sheetData>
    <row r="2" spans="5:9">
      <c r="E2" s="56" t="s">
        <v>50</v>
      </c>
      <c r="F2" s="56"/>
    </row>
    <row r="3" spans="5:9">
      <c r="I3" s="4" t="s">
        <v>51</v>
      </c>
    </row>
    <row r="4" spans="5:9">
      <c r="E4" t="s">
        <v>52</v>
      </c>
      <c r="F4" t="s">
        <v>53</v>
      </c>
    </row>
    <row r="5" spans="5:9">
      <c r="E5" t="s">
        <v>54</v>
      </c>
      <c r="F5" s="42">
        <v>50</v>
      </c>
    </row>
    <row r="6" spans="5:9">
      <c r="E6" t="s">
        <v>55</v>
      </c>
      <c r="F6" s="42">
        <v>54</v>
      </c>
    </row>
    <row r="7" spans="5:9">
      <c r="E7" t="s">
        <v>56</v>
      </c>
      <c r="F7" s="42">
        <v>560</v>
      </c>
    </row>
    <row r="8" spans="5:9">
      <c r="E8" t="s">
        <v>57</v>
      </c>
      <c r="F8" s="42">
        <v>1500</v>
      </c>
    </row>
    <row r="9" spans="5:9">
      <c r="E9" t="s">
        <v>58</v>
      </c>
      <c r="F9" s="42">
        <v>20000</v>
      </c>
    </row>
    <row r="10" spans="5:9">
      <c r="E10" t="s">
        <v>59</v>
      </c>
      <c r="F10" s="42">
        <v>600000</v>
      </c>
    </row>
    <row r="11" spans="5:9">
      <c r="E11" t="s">
        <v>60</v>
      </c>
      <c r="F11" s="42">
        <v>4450</v>
      </c>
    </row>
    <row r="14" spans="5:9">
      <c r="G14" s="4"/>
      <c r="H14" s="4"/>
    </row>
  </sheetData>
  <mergeCells count="1">
    <mergeCell ref="E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B26"/>
  <sheetViews>
    <sheetView workbookViewId="0">
      <selection activeCell="B1" sqref="B1:B8"/>
    </sheetView>
  </sheetViews>
  <sheetFormatPr defaultColWidth="9" defaultRowHeight="14.4"/>
  <cols>
    <col min="2" max="2" width="14" customWidth="1"/>
  </cols>
  <sheetData>
    <row r="1" spans="2:2">
      <c r="B1" s="11" t="s">
        <v>34</v>
      </c>
    </row>
    <row r="2" spans="2:2">
      <c r="B2" t="s">
        <v>61</v>
      </c>
    </row>
    <row r="3" spans="2:2">
      <c r="B3" t="s">
        <v>62</v>
      </c>
    </row>
    <row r="4" spans="2:2">
      <c r="B4" t="s">
        <v>63</v>
      </c>
    </row>
    <row r="5" spans="2:2">
      <c r="B5" t="s">
        <v>64</v>
      </c>
    </row>
    <row r="6" spans="2:2">
      <c r="B6" t="s">
        <v>65</v>
      </c>
    </row>
    <row r="7" spans="2:2">
      <c r="B7" t="s">
        <v>66</v>
      </c>
    </row>
    <row r="8" spans="2:2">
      <c r="B8" t="s">
        <v>67</v>
      </c>
    </row>
    <row r="10" spans="2:2">
      <c r="B10" s="11" t="s">
        <v>34</v>
      </c>
    </row>
    <row r="11" spans="2:2">
      <c r="B11" t="s">
        <v>68</v>
      </c>
    </row>
    <row r="12" spans="2:2">
      <c r="B12" t="s">
        <v>69</v>
      </c>
    </row>
    <row r="13" spans="2:2">
      <c r="B13" t="s">
        <v>70</v>
      </c>
    </row>
    <row r="14" spans="2:2">
      <c r="B14" t="s">
        <v>71</v>
      </c>
    </row>
    <row r="15" spans="2:2">
      <c r="B15" t="s">
        <v>72</v>
      </c>
    </row>
    <row r="16" spans="2:2">
      <c r="B16" t="s">
        <v>73</v>
      </c>
    </row>
    <row r="17" spans="2:2">
      <c r="B17" t="s">
        <v>74</v>
      </c>
    </row>
    <row r="19" spans="2:2">
      <c r="B19" t="s">
        <v>34</v>
      </c>
    </row>
    <row r="20" spans="2:2">
      <c r="B20" s="40" t="s">
        <v>75</v>
      </c>
    </row>
    <row r="21" spans="2:2">
      <c r="B21" s="40" t="s">
        <v>76</v>
      </c>
    </row>
    <row r="22" spans="2:2">
      <c r="B22" s="40" t="s">
        <v>77</v>
      </c>
    </row>
    <row r="23" spans="2:2">
      <c r="B23" s="40" t="s">
        <v>78</v>
      </c>
    </row>
    <row r="24" spans="2:2">
      <c r="B24" s="40" t="s">
        <v>79</v>
      </c>
    </row>
    <row r="25" spans="2:2">
      <c r="B25" s="40" t="s">
        <v>80</v>
      </c>
    </row>
    <row r="26" spans="2:2">
      <c r="B26" s="40" t="s">
        <v>81</v>
      </c>
    </row>
  </sheetData>
  <hyperlinks>
    <hyperlink ref="B20" r:id="rId1" xr:uid="{00000000-0004-0000-0600-000000000000}"/>
    <hyperlink ref="B21" r:id="rId2" xr:uid="{00000000-0004-0000-0600-000001000000}"/>
    <hyperlink ref="B22" r:id="rId3" xr:uid="{00000000-0004-0000-0600-000002000000}"/>
    <hyperlink ref="B23" r:id="rId4" xr:uid="{00000000-0004-0000-0600-000003000000}"/>
    <hyperlink ref="B24" r:id="rId5" xr:uid="{00000000-0004-0000-0600-000004000000}"/>
    <hyperlink ref="B25" r:id="rId6" xr:uid="{00000000-0004-0000-0600-000005000000}"/>
    <hyperlink ref="B26" r:id="rId7" xr:uid="{00000000-0004-0000-0600-000006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N14"/>
  <sheetViews>
    <sheetView workbookViewId="0">
      <selection activeCell="D5" sqref="D5:D13"/>
    </sheetView>
  </sheetViews>
  <sheetFormatPr defaultColWidth="8.88671875" defaultRowHeight="14.4"/>
  <cols>
    <col min="2" max="2" width="13.77734375" customWidth="1"/>
    <col min="8" max="8" width="13.5546875" customWidth="1"/>
    <col min="14" max="14" width="12.6640625" customWidth="1"/>
  </cols>
  <sheetData>
    <row r="1" spans="2:14">
      <c r="I1" s="4" t="s">
        <v>82</v>
      </c>
      <c r="J1" s="4" t="s">
        <v>83</v>
      </c>
    </row>
    <row r="2" spans="2:14">
      <c r="B2" s="36" t="s">
        <v>84</v>
      </c>
      <c r="C2" s="36" t="s">
        <v>85</v>
      </c>
      <c r="D2" s="36" t="s">
        <v>86</v>
      </c>
      <c r="F2" s="4" t="s">
        <v>87</v>
      </c>
      <c r="G2" s="4"/>
      <c r="I2">
        <v>10</v>
      </c>
      <c r="J2">
        <v>2</v>
      </c>
      <c r="L2" s="4"/>
      <c r="N2" s="4"/>
    </row>
    <row r="3" spans="2:14">
      <c r="B3" s="37" t="s">
        <v>88</v>
      </c>
      <c r="C3" s="38">
        <v>10</v>
      </c>
      <c r="D3" s="39">
        <v>25</v>
      </c>
      <c r="F3" s="4"/>
      <c r="G3" s="4"/>
      <c r="I3">
        <v>20</v>
      </c>
      <c r="J3">
        <v>3</v>
      </c>
      <c r="L3" s="4"/>
      <c r="N3" s="4"/>
    </row>
    <row r="4" spans="2:14">
      <c r="B4" s="37" t="s">
        <v>89</v>
      </c>
      <c r="C4" s="38">
        <v>20</v>
      </c>
      <c r="D4" s="39">
        <v>30</v>
      </c>
      <c r="F4" s="4"/>
      <c r="G4" s="4"/>
      <c r="I4">
        <v>30</v>
      </c>
      <c r="J4">
        <v>4</v>
      </c>
      <c r="L4" s="4"/>
      <c r="N4" s="4"/>
    </row>
    <row r="5" spans="2:14">
      <c r="B5" s="37" t="s">
        <v>90</v>
      </c>
      <c r="C5" s="38">
        <v>30</v>
      </c>
      <c r="D5" s="39">
        <v>35</v>
      </c>
      <c r="F5" s="4"/>
      <c r="G5" s="4"/>
      <c r="I5">
        <v>40</v>
      </c>
      <c r="J5">
        <v>5</v>
      </c>
      <c r="L5" s="4"/>
      <c r="N5" s="4"/>
    </row>
    <row r="6" spans="2:14">
      <c r="B6" s="37" t="s">
        <v>55</v>
      </c>
      <c r="C6" s="38">
        <v>40</v>
      </c>
      <c r="D6" s="39">
        <v>40</v>
      </c>
      <c r="F6" s="4"/>
      <c r="G6" s="4"/>
      <c r="I6">
        <v>50</v>
      </c>
      <c r="J6">
        <v>6</v>
      </c>
      <c r="L6" s="4"/>
      <c r="N6" s="4"/>
    </row>
    <row r="7" spans="2:14">
      <c r="B7" s="37" t="s">
        <v>91</v>
      </c>
      <c r="C7" s="38">
        <v>50</v>
      </c>
      <c r="D7" s="39">
        <v>45</v>
      </c>
      <c r="F7" s="4"/>
      <c r="G7" s="4"/>
      <c r="I7">
        <v>60</v>
      </c>
      <c r="J7">
        <v>7</v>
      </c>
      <c r="L7" s="4"/>
      <c r="N7" s="4"/>
    </row>
    <row r="8" spans="2:14">
      <c r="B8" s="37" t="s">
        <v>92</v>
      </c>
      <c r="C8" s="38">
        <v>60</v>
      </c>
      <c r="D8" s="39">
        <v>50</v>
      </c>
      <c r="F8" s="4"/>
      <c r="G8" s="4"/>
      <c r="L8" s="4"/>
      <c r="N8" s="4"/>
    </row>
    <row r="9" spans="2:14">
      <c r="L9" s="4"/>
      <c r="N9" s="4"/>
    </row>
    <row r="10" spans="2:14">
      <c r="L10" s="4"/>
      <c r="N10" s="4"/>
    </row>
    <row r="11" spans="2:14">
      <c r="F11" s="4"/>
      <c r="G11" s="4"/>
    </row>
    <row r="12" spans="2:14">
      <c r="F12" s="4"/>
      <c r="G12" s="4"/>
    </row>
    <row r="13" spans="2:14">
      <c r="F13" s="4"/>
      <c r="G13" s="4"/>
    </row>
    <row r="14" spans="2:14">
      <c r="F14" s="4"/>
      <c r="G14" s="4"/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C2:F11"/>
  <sheetViews>
    <sheetView workbookViewId="0">
      <selection activeCell="D5" sqref="D5:D13"/>
    </sheetView>
  </sheetViews>
  <sheetFormatPr defaultColWidth="9" defaultRowHeight="14.4"/>
  <cols>
    <col min="7" max="7" width="8.88671875" customWidth="1"/>
  </cols>
  <sheetData>
    <row r="2" spans="3:6">
      <c r="C2" s="20" t="s">
        <v>93</v>
      </c>
      <c r="D2" s="20" t="s">
        <v>93</v>
      </c>
      <c r="E2" s="20" t="s">
        <v>93</v>
      </c>
      <c r="F2" s="20" t="s">
        <v>93</v>
      </c>
    </row>
    <row r="3" spans="3:6">
      <c r="C3" s="20" t="s">
        <v>94</v>
      </c>
      <c r="D3" t="s">
        <v>94</v>
      </c>
      <c r="E3" s="20"/>
      <c r="F3" s="20" t="s">
        <v>94</v>
      </c>
    </row>
    <row r="4" spans="3:6">
      <c r="C4" s="20" t="s">
        <v>95</v>
      </c>
      <c r="D4" t="s">
        <v>95</v>
      </c>
      <c r="E4" s="20"/>
      <c r="F4" s="20" t="s">
        <v>95</v>
      </c>
    </row>
    <row r="5" spans="3:6">
      <c r="C5" s="20" t="s">
        <v>96</v>
      </c>
      <c r="D5" t="s">
        <v>96</v>
      </c>
      <c r="E5" s="20"/>
      <c r="F5" s="20" t="s">
        <v>96</v>
      </c>
    </row>
    <row r="6" spans="3:6">
      <c r="C6" s="20" t="s">
        <v>97</v>
      </c>
      <c r="D6" t="s">
        <v>97</v>
      </c>
      <c r="E6" s="20"/>
      <c r="F6" s="20" t="s">
        <v>97</v>
      </c>
    </row>
    <row r="7" spans="3:6">
      <c r="C7" s="20" t="s">
        <v>98</v>
      </c>
      <c r="D7" t="s">
        <v>98</v>
      </c>
      <c r="E7" s="20"/>
      <c r="F7" s="20" t="s">
        <v>93</v>
      </c>
    </row>
    <row r="8" spans="3:6">
      <c r="C8" s="20" t="s">
        <v>99</v>
      </c>
      <c r="D8" t="s">
        <v>99</v>
      </c>
      <c r="E8" s="20"/>
      <c r="F8" s="20" t="s">
        <v>94</v>
      </c>
    </row>
    <row r="9" spans="3:6">
      <c r="C9" s="20" t="s">
        <v>93</v>
      </c>
      <c r="D9" t="s">
        <v>93</v>
      </c>
      <c r="E9" s="20"/>
      <c r="F9" s="20" t="s">
        <v>95</v>
      </c>
    </row>
    <row r="10" spans="3:6">
      <c r="C10" s="20" t="s">
        <v>94</v>
      </c>
      <c r="D10" t="s">
        <v>94</v>
      </c>
      <c r="E10" s="20"/>
      <c r="F10" s="20" t="s">
        <v>96</v>
      </c>
    </row>
    <row r="11" spans="3:6">
      <c r="C11" s="20" t="s">
        <v>95</v>
      </c>
      <c r="D11" t="s">
        <v>95</v>
      </c>
      <c r="E11" s="20"/>
      <c r="F11" s="20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Editing </vt:lpstr>
      <vt:lpstr>Formatting</vt:lpstr>
      <vt:lpstr>Relative Reference</vt:lpstr>
      <vt:lpstr>Absolute Reference</vt:lpstr>
      <vt:lpstr>Mixed Refernce</vt:lpstr>
      <vt:lpstr>Speak Cell</vt:lpstr>
      <vt:lpstr>Text to column</vt:lpstr>
      <vt:lpstr>Copying and Filling</vt:lpstr>
      <vt:lpstr>Fill Series</vt:lpstr>
      <vt:lpstr>Advance Fill</vt:lpstr>
      <vt:lpstr>Flash Fill</vt:lpstr>
      <vt:lpstr>Logical Test</vt:lpstr>
      <vt:lpstr>If</vt:lpstr>
      <vt:lpstr>Nested If</vt:lpstr>
      <vt:lpstr>Not</vt:lpstr>
      <vt:lpstr>If error</vt:lpstr>
      <vt:lpstr>Sum Functions</vt:lpstr>
      <vt:lpstr>Text Function1</vt:lpstr>
      <vt:lpstr>Text Function2</vt:lpstr>
      <vt:lpstr>Text Function3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Chanakya Kumar</dc:creator>
  <cp:lastModifiedBy>Chanakya Kumar ISBS PGDM</cp:lastModifiedBy>
  <dcterms:created xsi:type="dcterms:W3CDTF">2024-08-11T05:18:00Z</dcterms:created>
  <dcterms:modified xsi:type="dcterms:W3CDTF">2024-09-01T13:33:20Z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8A1DE18207624F43B0F3FF9E6EF3DA93_12</vt:lpwstr>
  </property>
  <property fmtid="{D5CDD505-2E9C-101B-9397-08002B2CF9AE}" pid="3" name="KSOProductBuildVer">
    <vt:lpwstr>1033-12.2.0.17562</vt:lpwstr>
  </property>
</Properties>
</file>